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FIN_RPT\Quarterly Reports\2019\Q2\8-K\"/>
    </mc:Choice>
  </mc:AlternateContent>
  <bookViews>
    <workbookView xWindow="120" yWindow="750" windowWidth="9435" windowHeight="4815" activeTab="5"/>
  </bookViews>
  <sheets>
    <sheet name="QTR Income Statement" sheetId="14" r:id="rId1"/>
    <sheet name="YTD Income Statement" sheetId="11" r:id="rId2"/>
    <sheet name="Balance Sheets" sheetId="4" r:id="rId3"/>
    <sheet name="Segment Results " sheetId="12" r:id="rId4"/>
    <sheet name="Gross Profit Segment Results" sheetId="13" r:id="rId5"/>
    <sheet name="Cash Flows" sheetId="5" r:id="rId6"/>
  </sheets>
  <definedNames>
    <definedName name="_C" localSheetId="4">'Gross Profit Segment Results'!$A$1:$N$27</definedName>
    <definedName name="_C" localSheetId="0">#REF!</definedName>
    <definedName name="_C" localSheetId="3">'Segment Results '!$A$1:$N$26</definedName>
    <definedName name="_C" localSheetId="1">#REF!</definedName>
    <definedName name="_C">#REF!</definedName>
    <definedName name="A" localSheetId="4">#REF!</definedName>
    <definedName name="A" localSheetId="0">#REF!</definedName>
    <definedName name="A" localSheetId="1">#REF!</definedName>
    <definedName name="A">#REF!</definedName>
    <definedName name="B" localSheetId="4">#REF!</definedName>
    <definedName name="B" localSheetId="0">'QTR Income Statement'!$A$1:$G$59</definedName>
    <definedName name="B" localSheetId="1">'YTD Income Statement'!$A$1:$G$59</definedName>
    <definedName name="B">#REF!</definedName>
    <definedName name="D">'Balance Sheets'!$A$1:$F$77</definedName>
    <definedName name="_xlnm.Print_Area" localSheetId="2">'Balance Sheets'!$A$1:$E$77</definedName>
    <definedName name="_xlnm.Print_Area" localSheetId="5">'Cash Flows'!$A$1:$G$50</definedName>
    <definedName name="_xlnm.Print_Area" localSheetId="4">'Gross Profit Segment Results'!$A$1:$K$48</definedName>
    <definedName name="_xlnm.Print_Area" localSheetId="0">'QTR Income Statement'!$A$1:$G$59</definedName>
    <definedName name="_xlnm.Print_Area" localSheetId="3">'Segment Results '!$A$1:$K$48</definedName>
    <definedName name="_xlnm.Print_Area" localSheetId="1">'YTD Income Statement'!$A$1:$G$59</definedName>
  </definedNames>
  <calcPr calcId="152511"/>
</workbook>
</file>

<file path=xl/calcChain.xml><?xml version="1.0" encoding="utf-8"?>
<calcChain xmlns="http://schemas.openxmlformats.org/spreadsheetml/2006/main">
  <c r="I32" i="13" l="1"/>
  <c r="I43" i="13" s="1"/>
  <c r="I44" i="13" s="1"/>
  <c r="H32" i="13"/>
  <c r="F32" i="13"/>
  <c r="F41" i="13" s="1"/>
  <c r="E32" i="13"/>
  <c r="G32" i="13" s="1"/>
  <c r="C32" i="13"/>
  <c r="C43" i="13" s="1"/>
  <c r="C44" i="13" s="1"/>
  <c r="B32" i="13"/>
  <c r="E43" i="13"/>
  <c r="I41" i="13"/>
  <c r="J40" i="13"/>
  <c r="G40" i="13"/>
  <c r="D40" i="13"/>
  <c r="I37" i="13"/>
  <c r="I38" i="13" s="1"/>
  <c r="E37" i="13"/>
  <c r="I35" i="13"/>
  <c r="J34" i="13"/>
  <c r="G34" i="13"/>
  <c r="D34" i="13"/>
  <c r="H43" i="13"/>
  <c r="E41" i="13"/>
  <c r="B41" i="13"/>
  <c r="I39" i="12"/>
  <c r="H41" i="12"/>
  <c r="F41" i="12"/>
  <c r="F42" i="12" s="1"/>
  <c r="E39" i="12"/>
  <c r="C37" i="12"/>
  <c r="D36" i="12"/>
  <c r="I34" i="12"/>
  <c r="H34" i="12"/>
  <c r="F34" i="12"/>
  <c r="E34" i="12"/>
  <c r="C34" i="12"/>
  <c r="B34" i="12"/>
  <c r="J33" i="12"/>
  <c r="G33" i="12"/>
  <c r="D33" i="12"/>
  <c r="J31" i="12"/>
  <c r="G31" i="12"/>
  <c r="D31" i="12"/>
  <c r="C53" i="4"/>
  <c r="C28" i="11"/>
  <c r="H44" i="13" l="1"/>
  <c r="J43" i="13"/>
  <c r="G43" i="13"/>
  <c r="E44" i="13"/>
  <c r="D32" i="13"/>
  <c r="E35" i="13"/>
  <c r="B37" i="13"/>
  <c r="F37" i="13"/>
  <c r="F38" i="13" s="1"/>
  <c r="B43" i="13"/>
  <c r="F43" i="13"/>
  <c r="F44" i="13" s="1"/>
  <c r="C35" i="13"/>
  <c r="E38" i="13"/>
  <c r="C41" i="13"/>
  <c r="F35" i="13"/>
  <c r="C37" i="13"/>
  <c r="C38" i="13" s="1"/>
  <c r="J32" i="13"/>
  <c r="B35" i="13"/>
  <c r="H35" i="13"/>
  <c r="H37" i="13"/>
  <c r="H41" i="13"/>
  <c r="B39" i="12"/>
  <c r="F39" i="12"/>
  <c r="G39" i="12" s="1"/>
  <c r="H42" i="12"/>
  <c r="J36" i="12"/>
  <c r="F37" i="12"/>
  <c r="C39" i="12"/>
  <c r="B41" i="12"/>
  <c r="I41" i="12"/>
  <c r="I42" i="12" s="1"/>
  <c r="G36" i="12"/>
  <c r="B37" i="12"/>
  <c r="H37" i="12"/>
  <c r="H39" i="12"/>
  <c r="J39" i="12" s="1"/>
  <c r="C41" i="12"/>
  <c r="C42" i="12" s="1"/>
  <c r="E37" i="12"/>
  <c r="E41" i="12"/>
  <c r="I37" i="12"/>
  <c r="F35" i="14"/>
  <c r="F32" i="14"/>
  <c r="F47" i="14"/>
  <c r="F46" i="14"/>
  <c r="F43" i="14"/>
  <c r="F42" i="14"/>
  <c r="F38" i="14"/>
  <c r="F24" i="14"/>
  <c r="F37" i="14"/>
  <c r="F33" i="14"/>
  <c r="F30" i="14"/>
  <c r="F23" i="14"/>
  <c r="E20" i="14"/>
  <c r="E21" i="14" s="1"/>
  <c r="E28" i="14" s="1"/>
  <c r="C20" i="14"/>
  <c r="F20" i="14" s="1"/>
  <c r="E15" i="14"/>
  <c r="C15" i="14"/>
  <c r="F14" i="14"/>
  <c r="F13" i="14"/>
  <c r="H38" i="13" l="1"/>
  <c r="J37" i="13"/>
  <c r="D37" i="13"/>
  <c r="B38" i="13"/>
  <c r="D43" i="13"/>
  <c r="B44" i="13"/>
  <c r="G37" i="13"/>
  <c r="D39" i="12"/>
  <c r="G41" i="12"/>
  <c r="E42" i="12"/>
  <c r="D41" i="12"/>
  <c r="B42" i="12"/>
  <c r="J41" i="12"/>
  <c r="C21" i="14"/>
  <c r="E32" i="14"/>
  <c r="E35" i="14" s="1"/>
  <c r="E38" i="14" s="1"/>
  <c r="C28" i="14"/>
  <c r="F21" i="14"/>
  <c r="F15" i="14"/>
  <c r="F19" i="14"/>
  <c r="F28" i="14" l="1"/>
  <c r="C32" i="14"/>
  <c r="C35" i="14" l="1"/>
  <c r="C38" i="14" l="1"/>
  <c r="C35" i="4" l="1"/>
  <c r="I12" i="13" l="1"/>
  <c r="H12" i="13"/>
  <c r="F12" i="13"/>
  <c r="E12" i="13"/>
  <c r="C12" i="13"/>
  <c r="B12" i="13"/>
  <c r="E71" i="4" l="1"/>
  <c r="E73" i="4" s="1"/>
  <c r="E61" i="4"/>
  <c r="E53" i="4"/>
  <c r="E75" i="4" s="1"/>
  <c r="E35" i="4"/>
  <c r="E22" i="4"/>
  <c r="E37" i="4" s="1"/>
  <c r="I17" i="13" l="1"/>
  <c r="I18" i="13" s="1"/>
  <c r="H17" i="13"/>
  <c r="H18" i="13" s="1"/>
  <c r="F17" i="13"/>
  <c r="F18" i="13" s="1"/>
  <c r="E17" i="13"/>
  <c r="C17" i="13"/>
  <c r="C18" i="13" s="1"/>
  <c r="B17" i="13"/>
  <c r="B18" i="13" s="1"/>
  <c r="I23" i="13"/>
  <c r="H23" i="13"/>
  <c r="H24" i="13" s="1"/>
  <c r="F23" i="13"/>
  <c r="E23" i="13"/>
  <c r="E24" i="13" s="1"/>
  <c r="C23" i="13"/>
  <c r="C24" i="13" s="1"/>
  <c r="B23" i="13"/>
  <c r="I21" i="13"/>
  <c r="H21" i="13"/>
  <c r="F21" i="13"/>
  <c r="E21" i="13"/>
  <c r="C21" i="13"/>
  <c r="B21" i="13"/>
  <c r="J20" i="13"/>
  <c r="G20" i="13"/>
  <c r="D20" i="13"/>
  <c r="I15" i="13"/>
  <c r="H15" i="13"/>
  <c r="F15" i="13"/>
  <c r="E15" i="13"/>
  <c r="C15" i="13"/>
  <c r="B15" i="13"/>
  <c r="J14" i="13"/>
  <c r="G14" i="13"/>
  <c r="D14" i="13"/>
  <c r="J12" i="13"/>
  <c r="G12" i="13"/>
  <c r="D12" i="13"/>
  <c r="F23" i="11"/>
  <c r="G17" i="13" l="1"/>
  <c r="D17" i="13"/>
  <c r="E18" i="13"/>
  <c r="J23" i="13"/>
  <c r="J17" i="13"/>
  <c r="G23" i="13"/>
  <c r="D23" i="13"/>
  <c r="I24" i="13"/>
  <c r="F24" i="13"/>
  <c r="B24" i="13"/>
  <c r="G44" i="5"/>
  <c r="G34" i="5"/>
  <c r="G28" i="5"/>
  <c r="F13" i="11"/>
  <c r="G47" i="5" l="1"/>
  <c r="G49" i="5" s="1"/>
  <c r="I22" i="12" l="1"/>
  <c r="I23" i="12" s="1"/>
  <c r="H22" i="12"/>
  <c r="H23" i="12" s="1"/>
  <c r="F22" i="12"/>
  <c r="F23" i="12" s="1"/>
  <c r="E22" i="12"/>
  <c r="C22" i="12"/>
  <c r="C23" i="12" s="1"/>
  <c r="B22" i="12"/>
  <c r="B23" i="12" s="1"/>
  <c r="I20" i="12"/>
  <c r="H20" i="12"/>
  <c r="F20" i="12"/>
  <c r="E20" i="12"/>
  <c r="C20" i="12"/>
  <c r="B20" i="12"/>
  <c r="I18" i="12"/>
  <c r="H18" i="12"/>
  <c r="F18" i="12"/>
  <c r="E18" i="12"/>
  <c r="C18" i="12"/>
  <c r="B18" i="12"/>
  <c r="J17" i="12"/>
  <c r="G17" i="12"/>
  <c r="D17" i="12"/>
  <c r="I15" i="12"/>
  <c r="H15" i="12"/>
  <c r="F15" i="12"/>
  <c r="E15" i="12"/>
  <c r="C15" i="12"/>
  <c r="B15" i="12"/>
  <c r="J14" i="12"/>
  <c r="G14" i="12"/>
  <c r="D14" i="12"/>
  <c r="J12" i="12"/>
  <c r="G12" i="12"/>
  <c r="D12" i="12"/>
  <c r="G20" i="12" l="1"/>
  <c r="J20" i="12"/>
  <c r="G22" i="12"/>
  <c r="D22" i="12"/>
  <c r="E23" i="12"/>
  <c r="J22" i="12"/>
  <c r="E21" i="11" l="1"/>
  <c r="E28" i="11" s="1"/>
  <c r="E15" i="11"/>
  <c r="E32" i="11" l="1"/>
  <c r="E35" i="11" s="1"/>
  <c r="E38" i="11" s="1"/>
  <c r="E34" i="5"/>
  <c r="E28" i="5"/>
  <c r="C71" i="4"/>
  <c r="C22" i="4"/>
  <c r="C15" i="11"/>
  <c r="F47" i="11" l="1"/>
  <c r="F46" i="11"/>
  <c r="F37" i="11" l="1"/>
  <c r="F43" i="11" l="1"/>
  <c r="F42" i="11"/>
  <c r="F33" i="11"/>
  <c r="F30" i="11"/>
  <c r="F24" i="11"/>
  <c r="C20" i="11"/>
  <c r="C21" i="11" s="1"/>
  <c r="F19" i="11"/>
  <c r="F14" i="11"/>
  <c r="F15" i="11" l="1"/>
  <c r="F20" i="11"/>
  <c r="F21" i="11"/>
  <c r="F28" i="11" l="1"/>
  <c r="C32" i="11"/>
  <c r="F32" i="11" l="1"/>
  <c r="C35" i="11"/>
  <c r="C38" i="11" l="1"/>
  <c r="F38" i="11" s="1"/>
  <c r="F35" i="11"/>
  <c r="C61" i="4" l="1"/>
  <c r="E44" i="5" l="1"/>
  <c r="C73" i="4" l="1"/>
  <c r="C75" i="4" s="1"/>
  <c r="C37" i="4" l="1"/>
  <c r="E47" i="5"/>
  <c r="E49" i="5" s="1"/>
</calcChain>
</file>

<file path=xl/sharedStrings.xml><?xml version="1.0" encoding="utf-8"?>
<sst xmlns="http://schemas.openxmlformats.org/spreadsheetml/2006/main" count="275" uniqueCount="157">
  <si>
    <t>CRAWFORD  &amp;  COMPANY</t>
  </si>
  <si>
    <t>% Change</t>
  </si>
  <si>
    <t>Costs and Expenses:</t>
  </si>
  <si>
    <t>Total Costs and Expenses</t>
  </si>
  <si>
    <t>CRAWFORD &amp; COMPANY</t>
  </si>
  <si>
    <t>Current Assets:</t>
  </si>
  <si>
    <t>Total Current Assets</t>
  </si>
  <si>
    <t>Net Property and Equipment</t>
  </si>
  <si>
    <t>Total Assets</t>
  </si>
  <si>
    <t>Current Liabilities:</t>
  </si>
  <si>
    <t>Total Current Liabilities</t>
  </si>
  <si>
    <t>Shareholders' Investment:</t>
  </si>
  <si>
    <t>Total Shareholders' Investment</t>
  </si>
  <si>
    <t>Total Liabilities and Shareholders' Investment</t>
  </si>
  <si>
    <t>(In Thousands)</t>
  </si>
  <si>
    <t xml:space="preserve">         CRAWFORD &amp; COMPANY</t>
  </si>
  <si>
    <t>Total Revenues</t>
  </si>
  <si>
    <t>Revenues:</t>
  </si>
  <si>
    <t>Cash Flows From Operating Activities:</t>
  </si>
  <si>
    <t>Cash Flows From Investing Activities:</t>
  </si>
  <si>
    <t>Cash Flows From Financing Activities:</t>
  </si>
  <si>
    <t>Revenues Before Reimbursements</t>
  </si>
  <si>
    <t xml:space="preserve">           Accounts Payable and Accrued Liabilities</t>
  </si>
  <si>
    <t xml:space="preserve">           Deferred Revenues</t>
  </si>
  <si>
    <t>Other Assets:</t>
  </si>
  <si>
    <t>Total Other Assets</t>
  </si>
  <si>
    <t>Noncurrent Liabilities:</t>
  </si>
  <si>
    <t>Total Noncurrent Liabilities</t>
  </si>
  <si>
    <t>Cash and Cash Equivalents</t>
  </si>
  <si>
    <t>Accounts Receivable, Net</t>
  </si>
  <si>
    <t>Prepaid Expenses and Other Current Assets</t>
  </si>
  <si>
    <t>Less Accumulated Depreciation</t>
  </si>
  <si>
    <t>Capitalized Software Costs, Net</t>
  </si>
  <si>
    <t>Short-Term Borrowings</t>
  </si>
  <si>
    <t>Accounts Payable</t>
  </si>
  <si>
    <t xml:space="preserve">Deferred Revenues </t>
  </si>
  <si>
    <t>Deferred Revenues</t>
  </si>
  <si>
    <t>Self-Insured Risks</t>
  </si>
  <si>
    <t>Class A Common Stock, $1.00 Par Value</t>
  </si>
  <si>
    <t>Class B Common Stock, $1.00 Par Value</t>
  </si>
  <si>
    <t>Additional Paid-in Capital</t>
  </si>
  <si>
    <t>Retained Earnings</t>
  </si>
  <si>
    <t>Accumulated Other Comprehensive Loss</t>
  </si>
  <si>
    <t>Capitalization of Computer Software Costs</t>
  </si>
  <si>
    <t>Unaudited</t>
  </si>
  <si>
    <t xml:space="preserve">   Class A Common Stock</t>
  </si>
  <si>
    <t xml:space="preserve">   Class B Common Stock</t>
  </si>
  <si>
    <t>Total Operating Expenses</t>
  </si>
  <si>
    <t>%</t>
  </si>
  <si>
    <t>Change</t>
  </si>
  <si>
    <t>CONDENSED CONSOLIDATED STATEMENTS OF CASH FLOWS</t>
  </si>
  <si>
    <t>(In Thousands, Except Percentages)</t>
  </si>
  <si>
    <t>nm = not meaningful</t>
  </si>
  <si>
    <t>Goodwill</t>
  </si>
  <si>
    <t>Other Noncurrent Assets</t>
  </si>
  <si>
    <t>Property and Equipment</t>
  </si>
  <si>
    <t>Intangible Assets Arising from Business Acquisitions, Net</t>
  </si>
  <si>
    <t>Accrued Compensation and Related Costs</t>
  </si>
  <si>
    <t>Other Noncurrent Liabilities</t>
  </si>
  <si>
    <t xml:space="preserve">           Prepaid Expenses and Other Operating Activities</t>
  </si>
  <si>
    <t>Cash Dividends Declared Per Share:</t>
  </si>
  <si>
    <t>% of Revenues Before Reimbursements</t>
  </si>
  <si>
    <t>Noncontrolling Interests</t>
  </si>
  <si>
    <t xml:space="preserve">      Depreciation and Amortization</t>
  </si>
  <si>
    <t xml:space="preserve">           Accounts Receivable, Net</t>
  </si>
  <si>
    <t xml:space="preserve">           Unbilled Revenues, Net</t>
  </si>
  <si>
    <t xml:space="preserve">           Accrued or Prepaid Income Taxes</t>
  </si>
  <si>
    <t>Deferred Income Tax Assets</t>
  </si>
  <si>
    <t>Cash and Cash Equivalents at Beginning of Year</t>
  </si>
  <si>
    <t>Other Accrued Liabilities</t>
  </si>
  <si>
    <t>Acquisitions of Property and Equipment</t>
  </si>
  <si>
    <t>Unbilled Revenues, at Estimated Billable Amounts</t>
  </si>
  <si>
    <t xml:space="preserve">           Accrued Retirement Costs</t>
  </si>
  <si>
    <t>Deferred Rent</t>
  </si>
  <si>
    <t>Total Costs of Services</t>
  </si>
  <si>
    <t>Reimbursements</t>
  </si>
  <si>
    <t>Corporate Interest Expense, Net</t>
  </si>
  <si>
    <t>Selling, General, and Administrative Expenses</t>
  </si>
  <si>
    <t>Income Taxes Payable</t>
  </si>
  <si>
    <t>Effects of Exchange Rate Changes on Cash and Cash Equivalents</t>
  </si>
  <si>
    <t>Cash Dividends Paid</t>
  </si>
  <si>
    <t>Shareholders' Investment Attributable to Shareholders of Crawford &amp; Company</t>
  </si>
  <si>
    <t>December 31,</t>
  </si>
  <si>
    <t>ASSETS</t>
  </si>
  <si>
    <t>LIABILITIES AND SHAREHOLDERS' INVESTMENT</t>
  </si>
  <si>
    <t>CONDENSED CONSOLIDATED BALANCE SHEETS</t>
  </si>
  <si>
    <t>(In Thousands, Except Par Values)</t>
  </si>
  <si>
    <t>Class A Common Stock</t>
  </si>
  <si>
    <t>Class B Common Stock</t>
  </si>
  <si>
    <t>Cash Dividends Per Share:</t>
  </si>
  <si>
    <t>(In Thousands, Except Per Share Amounts and Percentages)</t>
  </si>
  <si>
    <t>Repurchases of Common Stock</t>
  </si>
  <si>
    <t>Provision for Income Taxes</t>
  </si>
  <si>
    <t xml:space="preserve">  Reimbursements</t>
  </si>
  <si>
    <t xml:space="preserve">  Costs of Services Provided, Before Reimbursements</t>
  </si>
  <si>
    <t>Accrued Pension Liabilities</t>
  </si>
  <si>
    <t>Direct Compensation, Fringe Benefits &amp; Non-Employee Labor</t>
  </si>
  <si>
    <t>Expenses Other than Reimbursements, Direct Compensation, Fringe Benefits &amp; Non-Employee Labor</t>
  </si>
  <si>
    <t xml:space="preserve"> </t>
  </si>
  <si>
    <t>Income Taxes Receivable</t>
  </si>
  <si>
    <t>Increases in Short-Term and Revolving Credit Facility Borrowings</t>
  </si>
  <si>
    <t>Payments on Short-Term and Revolving Credit Facility Borrowings</t>
  </si>
  <si>
    <t>― %</t>
  </si>
  <si>
    <t>CONDENSED CONSOLIDATED STATEMENTS OF OPERATIONS</t>
  </si>
  <si>
    <t xml:space="preserve">      Stock-Based Compensation Costs</t>
  </si>
  <si>
    <t>Income Before Income Taxes</t>
  </si>
  <si>
    <t>Net Income</t>
  </si>
  <si>
    <t>Net Income Attributable to Shareholders of Crawford &amp; Company</t>
  </si>
  <si>
    <t>Earnings Per Share - Basic:</t>
  </si>
  <si>
    <t>Earnings Per Share - Diluted:</t>
  </si>
  <si>
    <t xml:space="preserve">      Changes in Operating Assets and Liabilities, Net of Effects of</t>
  </si>
  <si>
    <t xml:space="preserve">      Acquisitions and Dispositions:</t>
  </si>
  <si>
    <t>Proceeds from Shares Purchased Under Employee Stock-Based               Compensation Plans</t>
  </si>
  <si>
    <t>Redeemable Noncontrolling Interests</t>
  </si>
  <si>
    <t>Cash and Cash Equivalents at End of Period</t>
  </si>
  <si>
    <t>Dividends Paid to Noncontrolling Interests</t>
  </si>
  <si>
    <t>Crawford TPA Solutions: Broadspire</t>
  </si>
  <si>
    <t>Crawford Claims Solutions</t>
  </si>
  <si>
    <t>Crawford Specialty Solutions</t>
  </si>
  <si>
    <t>Operating Earnings (1)</t>
  </si>
  <si>
    <t>Net Loss Attributable to Noncontrolling Interests and Redeemable Noncontrolling Interests</t>
  </si>
  <si>
    <t xml:space="preserve">    SUMMARY RESULTS BY OPERATING SEGMENT WITH DIRECT AND INDIRECT  COSTS</t>
  </si>
  <si>
    <t>Direct Expense</t>
  </si>
  <si>
    <t>Segment Gross Profit</t>
  </si>
  <si>
    <t>Indirect Costs</t>
  </si>
  <si>
    <t>Decrease in Cash and Cash Equivalents</t>
  </si>
  <si>
    <t>(1) A non-GAAP financial measurement which represents net income attributable to the applicable reporting segment excluding income taxes, net corporate interest expense, stock option</t>
  </si>
  <si>
    <t>Operating Lease Right-of-Use Asset, Net</t>
  </si>
  <si>
    <t>Operating Lease Liability</t>
  </si>
  <si>
    <t>Current Installments of Finance Leases</t>
  </si>
  <si>
    <t>Long-Term Debt and Finance Leases, Less Current Installments</t>
  </si>
  <si>
    <t xml:space="preserve">    SUMMARY RESULTS BY OPERATING SEGMENT WITH DIRECT COMPENSATION AND OTHER EXPENSES</t>
  </si>
  <si>
    <t>Payments on Finance Lease Obligations</t>
  </si>
  <si>
    <t>Net Cash Provided by (Used in) Operating Activities</t>
  </si>
  <si>
    <t>Reconciliation of Net Income to Net Cash Provided by (Used in) Operating                           Activities:</t>
  </si>
  <si>
    <t>Other (Expense) Income</t>
  </si>
  <si>
    <t>Six Months Ended June 30,</t>
  </si>
  <si>
    <t>Three Months Ended June 30,</t>
  </si>
  <si>
    <t>Loss on Disposition of Business Line</t>
  </si>
  <si>
    <t>Arbitration Settlement Charges</t>
  </si>
  <si>
    <t>nm</t>
  </si>
  <si>
    <t>As of June 30, 2019 and December 31, 2018</t>
  </si>
  <si>
    <t>June 30,</t>
  </si>
  <si>
    <t xml:space="preserve">      Arbitration Settlement Charges</t>
  </si>
  <si>
    <t xml:space="preserve">      Loss on Disposition of Business Line</t>
  </si>
  <si>
    <t>Six Months Ended June 30, 2019 and June 30, 2018</t>
  </si>
  <si>
    <t>Cash Proceeds from Disposition of Business Line</t>
  </si>
  <si>
    <t>Income (Loss) Before Income Taxes</t>
  </si>
  <si>
    <t>Net Income (Loss)</t>
  </si>
  <si>
    <t>Net Income (Loss) Attributable to Shareholders of Crawford &amp; Company</t>
  </si>
  <si>
    <t>Earnings (Loss) Per Share - Basic:</t>
  </si>
  <si>
    <t>Earnings (Loss) Per Share - Diluted:</t>
  </si>
  <si>
    <t xml:space="preserve">expense, amortization of customer-relationship intangible assets, loss on disposition of business line, arbitration settlement charges,  and certain unallocated corporate and shared costs and credits. </t>
  </si>
  <si>
    <t xml:space="preserve"> See pages 5-6 for additional information about segment operating earnings.</t>
  </si>
  <si>
    <t>-%</t>
  </si>
  <si>
    <t>Net Cash (Used in) Provided by Investing Activities</t>
  </si>
  <si>
    <t>Net Cash Used In Financing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</si>
</sst>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0_);\(&quot;$&quot;#,##0.000\)"/>
    <numFmt numFmtId="166" formatCode="&quot;$&quot;#,##0.0000_);\(&quot;$&quot;#,##0.0000\)"/>
    <numFmt numFmtId="167" formatCode="#,##0%;\ \(#,##0%\)"/>
    <numFmt numFmtId="168" formatCode="_(&quot;$&quot;* #,##0_);_(&quot;$&quot;* \(#,##0\);_(&quot;$&quot;* &quot;-&quot;??_);_(@_)"/>
    <numFmt numFmtId="169" formatCode="_(* #,##0_);_(* \(#,##0\);_(* &quot;-&quot;??_);_(@_)"/>
    <numFmt numFmtId="170" formatCode="#,##0%;\ \(#,##0\)%"/>
    <numFmt numFmtId="171" formatCode="#,##0.0%;\ \(#,##0.0\)%"/>
    <numFmt numFmtId="172" formatCode="0.0%;\ \(0.0%\)"/>
  </numFmts>
  <fonts count="27">
    <font>
      <sz val="12"/>
      <name val="TMSRMN"/>
    </font>
    <font>
      <sz val="12"/>
      <name val="TMSRMN"/>
    </font>
    <font>
      <sz val="12"/>
      <name val="Arial"/>
      <family val="2"/>
    </font>
    <font>
      <sz val="8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i/>
      <sz val="10"/>
      <color indexed="8"/>
      <name val="Arial"/>
      <family val="2"/>
    </font>
    <font>
      <i/>
      <sz val="12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i/>
      <sz val="12"/>
      <color indexed="8"/>
      <name val="Calibri"/>
      <family val="2"/>
      <scheme val="minor"/>
    </font>
    <font>
      <b/>
      <u/>
      <sz val="12"/>
      <color indexed="8"/>
      <name val="Calibri"/>
      <family val="2"/>
      <scheme val="minor"/>
    </font>
    <font>
      <u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i/>
      <sz val="12"/>
      <color indexed="8"/>
      <name val="Calibri"/>
      <family val="2"/>
      <scheme val="minor"/>
    </font>
    <font>
      <sz val="12"/>
      <color indexed="10"/>
      <name val="Calibri"/>
      <family val="2"/>
      <scheme val="minor"/>
    </font>
    <font>
      <sz val="9"/>
      <name val="Calibri"/>
      <family val="2"/>
      <scheme val="minor"/>
    </font>
    <font>
      <i/>
      <sz val="10"/>
      <name val="Calibri"/>
      <family val="2"/>
      <scheme val="minor"/>
    </font>
    <font>
      <sz val="9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2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6">
    <xf numFmtId="0" fontId="0" fillId="2" borderId="0" xfId="0" applyNumberFormat="1"/>
    <xf numFmtId="0" fontId="2" fillId="2" borderId="0" xfId="0" applyNumberFormat="1" applyFont="1"/>
    <xf numFmtId="0" fontId="2" fillId="2" borderId="0" xfId="0" applyNumberFormat="1" applyFont="1" applyAlignment="1">
      <alignment horizontal="centerContinuous"/>
    </xf>
    <xf numFmtId="0" fontId="4" fillId="2" borderId="0" xfId="0" applyNumberFormat="1" applyFont="1"/>
    <xf numFmtId="0" fontId="4" fillId="2" borderId="0" xfId="0" applyNumberFormat="1" applyFont="1" applyAlignment="1">
      <alignment horizontal="left"/>
    </xf>
    <xf numFmtId="0" fontId="4" fillId="0" borderId="0" xfId="0" applyNumberFormat="1" applyFont="1" applyFill="1"/>
    <xf numFmtId="0" fontId="5" fillId="2" borderId="0" xfId="0" applyNumberFormat="1" applyFont="1"/>
    <xf numFmtId="9" fontId="5" fillId="2" borderId="0" xfId="0" applyNumberFormat="1" applyFont="1"/>
    <xf numFmtId="0" fontId="2" fillId="2" borderId="0" xfId="0" applyFont="1" applyBorder="1"/>
    <xf numFmtId="0" fontId="2" fillId="2" borderId="0" xfId="0" applyNumberFormat="1" applyFont="1" applyAlignment="1">
      <alignment horizontal="left"/>
    </xf>
    <xf numFmtId="0" fontId="8" fillId="2" borderId="0" xfId="0" applyNumberFormat="1" applyFont="1"/>
    <xf numFmtId="0" fontId="2" fillId="0" borderId="0" xfId="0" applyNumberFormat="1" applyFont="1" applyFill="1"/>
    <xf numFmtId="0" fontId="2" fillId="0" borderId="0" xfId="0" applyNumberFormat="1" applyFont="1" applyFill="1" applyAlignment="1">
      <alignment horizontal="centerContinuous"/>
    </xf>
    <xf numFmtId="0" fontId="7" fillId="0" borderId="0" xfId="0" applyNumberFormat="1" applyFont="1" applyFill="1"/>
    <xf numFmtId="166" fontId="4" fillId="0" borderId="0" xfId="0" applyNumberFormat="1" applyFont="1" applyFill="1"/>
    <xf numFmtId="0" fontId="3" fillId="2" borderId="0" xfId="0" applyNumberFormat="1" applyFont="1" applyAlignment="1">
      <alignment horizontal="centerContinuous"/>
    </xf>
    <xf numFmtId="0" fontId="4" fillId="2" borderId="0" xfId="0" applyNumberFormat="1" applyFont="1" applyAlignment="1">
      <alignment horizontal="centerContinuous"/>
    </xf>
    <xf numFmtId="37" fontId="5" fillId="2" borderId="0" xfId="0" applyNumberFormat="1" applyFont="1"/>
    <xf numFmtId="37" fontId="4" fillId="2" borderId="0" xfId="0" applyNumberFormat="1" applyFont="1"/>
    <xf numFmtId="5" fontId="2" fillId="2" borderId="0" xfId="0" applyNumberFormat="1" applyFont="1"/>
    <xf numFmtId="165" fontId="2" fillId="2" borderId="0" xfId="0" applyNumberFormat="1" applyFont="1"/>
    <xf numFmtId="7" fontId="2" fillId="2" borderId="0" xfId="0" applyNumberFormat="1" applyFont="1"/>
    <xf numFmtId="164" fontId="2" fillId="2" borderId="0" xfId="0" applyNumberFormat="1" applyFont="1"/>
    <xf numFmtId="0" fontId="9" fillId="2" borderId="0" xfId="0" applyNumberFormat="1" applyFont="1"/>
    <xf numFmtId="0" fontId="5" fillId="2" borderId="0" xfId="0" applyNumberFormat="1" applyFont="1" applyBorder="1"/>
    <xf numFmtId="0" fontId="4" fillId="2" borderId="0" xfId="0" applyNumberFormat="1" applyFont="1" applyBorder="1"/>
    <xf numFmtId="5" fontId="4" fillId="2" borderId="0" xfId="0" applyNumberFormat="1" applyFont="1" applyBorder="1"/>
    <xf numFmtId="5" fontId="5" fillId="2" borderId="0" xfId="0" applyNumberFormat="1" applyFont="1" applyBorder="1"/>
    <xf numFmtId="0" fontId="4" fillId="2" borderId="0" xfId="0" applyNumberFormat="1" applyFont="1" applyBorder="1" applyAlignment="1">
      <alignment horizontal="centerContinuous"/>
    </xf>
    <xf numFmtId="0" fontId="2" fillId="2" borderId="0" xfId="0" applyNumberFormat="1" applyFont="1" applyBorder="1" applyAlignment="1">
      <alignment horizontal="centerContinuous"/>
    </xf>
    <xf numFmtId="0" fontId="2" fillId="2" borderId="0" xfId="0" applyNumberFormat="1" applyFont="1" applyBorder="1"/>
    <xf numFmtId="0" fontId="6" fillId="0" borderId="0" xfId="0" applyNumberFormat="1" applyFont="1" applyFill="1" applyAlignment="1">
      <alignment horizontal="center"/>
    </xf>
    <xf numFmtId="0" fontId="5" fillId="0" borderId="0" xfId="0" applyNumberFormat="1" applyFont="1" applyFill="1" applyAlignment="1">
      <alignment horizontal="left"/>
    </xf>
    <xf numFmtId="0" fontId="5" fillId="0" borderId="0" xfId="0" applyNumberFormat="1" applyFont="1" applyFill="1" applyAlignment="1"/>
    <xf numFmtId="0" fontId="2" fillId="0" borderId="0" xfId="0" applyNumberFormat="1" applyFont="1" applyFill="1" applyAlignment="1"/>
    <xf numFmtId="0" fontId="6" fillId="2" borderId="0" xfId="0" applyNumberFormat="1" applyFont="1" applyAlignment="1">
      <alignment horizontal="center"/>
    </xf>
    <xf numFmtId="0" fontId="4" fillId="2" borderId="0" xfId="0" applyNumberFormat="1" applyFont="1" applyAlignment="1">
      <alignment horizontal="center"/>
    </xf>
    <xf numFmtId="0" fontId="11" fillId="2" borderId="0" xfId="0" applyNumberFormat="1" applyFont="1"/>
    <xf numFmtId="0" fontId="17" fillId="2" borderId="0" xfId="0" applyNumberFormat="1" applyFont="1"/>
    <xf numFmtId="0" fontId="17" fillId="2" borderId="0" xfId="0" applyNumberFormat="1" applyFont="1" applyAlignment="1">
      <alignment horizontal="center"/>
    </xf>
    <xf numFmtId="0" fontId="17" fillId="2" borderId="0" xfId="0" applyNumberFormat="1" applyFont="1" applyAlignment="1">
      <alignment horizontal="right"/>
    </xf>
    <xf numFmtId="0" fontId="18" fillId="2" borderId="0" xfId="0" applyNumberFormat="1" applyFont="1" applyAlignment="1">
      <alignment horizontal="center"/>
    </xf>
    <xf numFmtId="0" fontId="18" fillId="2" borderId="0" xfId="0" applyNumberFormat="1" applyFont="1" applyAlignment="1">
      <alignment horizontal="right"/>
    </xf>
    <xf numFmtId="0" fontId="11" fillId="2" borderId="0" xfId="0" applyNumberFormat="1" applyFont="1" applyAlignment="1">
      <alignment horizontal="left" indent="2"/>
    </xf>
    <xf numFmtId="168" fontId="10" fillId="3" borderId="0" xfId="0" applyNumberFormat="1" applyFont="1" applyFill="1"/>
    <xf numFmtId="0" fontId="10" fillId="3" borderId="0" xfId="0" applyNumberFormat="1" applyFont="1" applyFill="1"/>
    <xf numFmtId="168" fontId="11" fillId="3" borderId="0" xfId="0" applyNumberFormat="1" applyFont="1" applyFill="1"/>
    <xf numFmtId="170" fontId="11" fillId="2" borderId="0" xfId="1" applyNumberFormat="1" applyFont="1" applyFill="1" applyAlignment="1">
      <alignment horizontal="right"/>
    </xf>
    <xf numFmtId="169" fontId="10" fillId="3" borderId="3" xfId="1" applyNumberFormat="1" applyFont="1" applyFill="1" applyBorder="1"/>
    <xf numFmtId="169" fontId="11" fillId="3" borderId="3" xfId="1" applyNumberFormat="1" applyFont="1" applyFill="1" applyBorder="1"/>
    <xf numFmtId="0" fontId="11" fillId="2" borderId="0" xfId="0" applyNumberFormat="1" applyFont="1" applyAlignment="1">
      <alignment horizontal="left"/>
    </xf>
    <xf numFmtId="169" fontId="10" fillId="3" borderId="0" xfId="1" applyNumberFormat="1" applyFont="1" applyFill="1"/>
    <xf numFmtId="5" fontId="10" fillId="3" borderId="0" xfId="0" applyNumberFormat="1" applyFont="1" applyFill="1"/>
    <xf numFmtId="169" fontId="11" fillId="3" borderId="0" xfId="1" applyNumberFormat="1" applyFont="1" applyFill="1"/>
    <xf numFmtId="167" fontId="11" fillId="2" borderId="0" xfId="1" applyNumberFormat="1" applyFont="1" applyFill="1"/>
    <xf numFmtId="0" fontId="11" fillId="2" borderId="0" xfId="0" applyNumberFormat="1" applyFont="1" applyAlignment="1">
      <alignment horizontal="left" indent="3"/>
    </xf>
    <xf numFmtId="37" fontId="10" fillId="3" borderId="0" xfId="0" applyNumberFormat="1" applyFont="1" applyFill="1"/>
    <xf numFmtId="169" fontId="10" fillId="3" borderId="5" xfId="1" applyNumberFormat="1" applyFont="1" applyFill="1" applyBorder="1"/>
    <xf numFmtId="37" fontId="17" fillId="3" borderId="0" xfId="0" applyNumberFormat="1" applyFont="1" applyFill="1"/>
    <xf numFmtId="169" fontId="11" fillId="3" borderId="5" xfId="1" applyNumberFormat="1" applyFont="1" applyFill="1" applyBorder="1"/>
    <xf numFmtId="169" fontId="10" fillId="3" borderId="0" xfId="1" applyNumberFormat="1" applyFont="1" applyFill="1" applyBorder="1"/>
    <xf numFmtId="169" fontId="11" fillId="3" borderId="0" xfId="1" applyNumberFormat="1" applyFont="1" applyFill="1" applyBorder="1"/>
    <xf numFmtId="169" fontId="10" fillId="0" borderId="1" xfId="1" applyNumberFormat="1" applyFont="1" applyFill="1" applyBorder="1"/>
    <xf numFmtId="169" fontId="11" fillId="0" borderId="1" xfId="1" applyNumberFormat="1" applyFont="1" applyFill="1" applyBorder="1"/>
    <xf numFmtId="5" fontId="17" fillId="3" borderId="0" xfId="0" applyNumberFormat="1" applyFont="1" applyFill="1"/>
    <xf numFmtId="168" fontId="10" fillId="3" borderId="7" xfId="0" applyNumberFormat="1" applyFont="1" applyFill="1" applyBorder="1"/>
    <xf numFmtId="168" fontId="11" fillId="3" borderId="7" xfId="0" applyNumberFormat="1" applyFont="1" applyFill="1" applyBorder="1"/>
    <xf numFmtId="168" fontId="10" fillId="3" borderId="0" xfId="0" applyNumberFormat="1" applyFont="1" applyFill="1" applyBorder="1"/>
    <xf numFmtId="168" fontId="11" fillId="3" borderId="0" xfId="0" applyNumberFormat="1" applyFont="1" applyFill="1" applyBorder="1"/>
    <xf numFmtId="0" fontId="11" fillId="0" borderId="0" xfId="0" applyNumberFormat="1" applyFont="1" applyFill="1"/>
    <xf numFmtId="0" fontId="19" fillId="0" borderId="0" xfId="0" applyNumberFormat="1" applyFont="1" applyFill="1"/>
    <xf numFmtId="167" fontId="19" fillId="0" borderId="0" xfId="1" applyNumberFormat="1" applyFont="1" applyFill="1"/>
    <xf numFmtId="44" fontId="10" fillId="0" borderId="0" xfId="0" applyNumberFormat="1" applyFont="1" applyFill="1" applyBorder="1"/>
    <xf numFmtId="44" fontId="17" fillId="2" borderId="0" xfId="0" applyNumberFormat="1" applyFont="1" applyBorder="1"/>
    <xf numFmtId="44" fontId="11" fillId="0" borderId="0" xfId="0" applyNumberFormat="1" applyFont="1" applyFill="1" applyBorder="1"/>
    <xf numFmtId="44" fontId="10" fillId="0" borderId="7" xfId="0" applyNumberFormat="1" applyFont="1" applyFill="1" applyBorder="1"/>
    <xf numFmtId="0" fontId="10" fillId="0" borderId="0" xfId="0" applyNumberFormat="1" applyFont="1" applyFill="1"/>
    <xf numFmtId="44" fontId="11" fillId="0" borderId="7" xfId="0" applyNumberFormat="1" applyFont="1" applyFill="1" applyBorder="1"/>
    <xf numFmtId="170" fontId="11" fillId="0" borderId="0" xfId="1" applyNumberFormat="1" applyFont="1" applyFill="1"/>
    <xf numFmtId="44" fontId="17" fillId="0" borderId="0" xfId="0" applyNumberFormat="1" applyFont="1" applyFill="1" applyBorder="1"/>
    <xf numFmtId="167" fontId="11" fillId="0" borderId="0" xfId="1" applyNumberFormat="1" applyFont="1" applyFill="1"/>
    <xf numFmtId="7" fontId="10" fillId="0" borderId="0" xfId="0" applyNumberFormat="1" applyFont="1" applyFill="1" applyBorder="1"/>
    <xf numFmtId="7" fontId="17" fillId="0" borderId="0" xfId="0" applyNumberFormat="1" applyFont="1" applyFill="1"/>
    <xf numFmtId="7" fontId="11" fillId="0" borderId="0" xfId="0" applyNumberFormat="1" applyFont="1" applyFill="1" applyBorder="1"/>
    <xf numFmtId="9" fontId="11" fillId="0" borderId="0" xfId="0" applyNumberFormat="1" applyFont="1" applyFill="1"/>
    <xf numFmtId="37" fontId="17" fillId="0" borderId="0" xfId="0" applyNumberFormat="1" applyFont="1" applyFill="1"/>
    <xf numFmtId="37" fontId="18" fillId="0" borderId="0" xfId="0" applyNumberFormat="1" applyFont="1" applyFill="1"/>
    <xf numFmtId="44" fontId="10" fillId="0" borderId="9" xfId="0" applyNumberFormat="1" applyFont="1" applyFill="1" applyBorder="1"/>
    <xf numFmtId="44" fontId="17" fillId="0" borderId="0" xfId="0" applyNumberFormat="1" applyFont="1" applyFill="1"/>
    <xf numFmtId="44" fontId="11" fillId="0" borderId="9" xfId="0" applyNumberFormat="1" applyFont="1" applyFill="1" applyBorder="1"/>
    <xf numFmtId="37" fontId="17" fillId="2" borderId="0" xfId="0" applyNumberFormat="1" applyFont="1"/>
    <xf numFmtId="37" fontId="18" fillId="2" borderId="0" xfId="0" applyNumberFormat="1" applyFont="1"/>
    <xf numFmtId="9" fontId="11" fillId="2" borderId="0" xfId="0" applyNumberFormat="1" applyFont="1"/>
    <xf numFmtId="7" fontId="10" fillId="2" borderId="0" xfId="0" applyNumberFormat="1" applyFont="1"/>
    <xf numFmtId="7" fontId="11" fillId="2" borderId="0" xfId="0" applyNumberFormat="1" applyFont="1"/>
    <xf numFmtId="0" fontId="10" fillId="2" borderId="0" xfId="0" applyNumberFormat="1" applyFont="1"/>
    <xf numFmtId="9" fontId="10" fillId="2" borderId="0" xfId="0" applyNumberFormat="1" applyFont="1"/>
    <xf numFmtId="0" fontId="12" fillId="2" borderId="0" xfId="0" applyNumberFormat="1" applyFont="1" applyAlignment="1">
      <alignment horizontal="center"/>
    </xf>
    <xf numFmtId="37" fontId="10" fillId="3" borderId="0" xfId="0" applyNumberFormat="1" applyFont="1" applyFill="1" applyBorder="1"/>
    <xf numFmtId="0" fontId="19" fillId="2" borderId="0" xfId="0" applyNumberFormat="1" applyFont="1"/>
    <xf numFmtId="0" fontId="10" fillId="2" borderId="0" xfId="0" applyNumberFormat="1" applyFont="1" applyAlignment="1">
      <alignment horizontal="centerContinuous"/>
    </xf>
    <xf numFmtId="0" fontId="11" fillId="2" borderId="0" xfId="0" applyNumberFormat="1" applyFont="1" applyAlignment="1">
      <alignment horizontal="centerContinuous"/>
    </xf>
    <xf numFmtId="0" fontId="16" fillId="2" borderId="0" xfId="0" applyNumberFormat="1" applyFont="1" applyAlignment="1">
      <alignment horizontal="centerContinuous"/>
    </xf>
    <xf numFmtId="0" fontId="13" fillId="2" borderId="0" xfId="0" applyNumberFormat="1" applyFont="1" applyAlignment="1">
      <alignment horizontal="centerContinuous"/>
    </xf>
    <xf numFmtId="0" fontId="16" fillId="2" borderId="0" xfId="0" applyNumberFormat="1" applyFont="1" applyAlignment="1">
      <alignment horizontal="center"/>
    </xf>
    <xf numFmtId="0" fontId="12" fillId="2" borderId="0" xfId="0" quotePrefix="1" applyNumberFormat="1" applyFont="1" applyAlignment="1">
      <alignment horizontal="center"/>
    </xf>
    <xf numFmtId="16" fontId="10" fillId="2" borderId="0" xfId="0" quotePrefix="1" applyNumberFormat="1" applyFont="1" applyAlignment="1">
      <alignment horizontal="center"/>
    </xf>
    <xf numFmtId="16" fontId="11" fillId="2" borderId="0" xfId="0" quotePrefix="1" applyNumberFormat="1" applyFont="1" applyAlignment="1">
      <alignment horizontal="center"/>
    </xf>
    <xf numFmtId="0" fontId="10" fillId="2" borderId="1" xfId="0" applyNumberFormat="1" applyFont="1" applyBorder="1"/>
    <xf numFmtId="0" fontId="11" fillId="2" borderId="1" xfId="0" applyNumberFormat="1" applyFont="1" applyBorder="1"/>
    <xf numFmtId="0" fontId="18" fillId="2" borderId="0" xfId="0" applyNumberFormat="1" applyFont="1"/>
    <xf numFmtId="42" fontId="10" fillId="2" borderId="0" xfId="0" applyNumberFormat="1" applyFont="1"/>
    <xf numFmtId="5" fontId="11" fillId="2" borderId="0" xfId="0" applyNumberFormat="1" applyFont="1"/>
    <xf numFmtId="42" fontId="11" fillId="2" borderId="0" xfId="0" applyNumberFormat="1" applyFont="1"/>
    <xf numFmtId="37" fontId="10" fillId="2" borderId="0" xfId="0" applyNumberFormat="1" applyFont="1"/>
    <xf numFmtId="37" fontId="11" fillId="2" borderId="0" xfId="0" applyNumberFormat="1" applyFont="1"/>
    <xf numFmtId="37" fontId="10" fillId="2" borderId="1" xfId="0" applyNumberFormat="1" applyFont="1" applyBorder="1"/>
    <xf numFmtId="37" fontId="11" fillId="2" borderId="1" xfId="0" applyNumberFormat="1" applyFont="1" applyBorder="1"/>
    <xf numFmtId="0" fontId="11" fillId="2" borderId="0" xfId="0" applyFont="1" applyProtection="1"/>
    <xf numFmtId="0" fontId="11" fillId="2" borderId="0" xfId="0" applyFont="1" applyBorder="1" applyProtection="1"/>
    <xf numFmtId="37" fontId="10" fillId="2" borderId="5" xfId="0" applyNumberFormat="1" applyFont="1" applyBorder="1"/>
    <xf numFmtId="37" fontId="11" fillId="2" borderId="5" xfId="0" applyNumberFormat="1" applyFont="1" applyBorder="1"/>
    <xf numFmtId="42" fontId="10" fillId="2" borderId="2" xfId="0" applyNumberFormat="1" applyFont="1" applyBorder="1"/>
    <xf numFmtId="42" fontId="11" fillId="2" borderId="2" xfId="0" applyNumberFormat="1" applyFont="1" applyBorder="1"/>
    <xf numFmtId="42" fontId="10" fillId="4" borderId="0" xfId="0" applyNumberFormat="1" applyFont="1" applyFill="1"/>
    <xf numFmtId="5" fontId="11" fillId="4" borderId="0" xfId="0" applyNumberFormat="1" applyFont="1" applyFill="1"/>
    <xf numFmtId="42" fontId="11" fillId="4" borderId="0" xfId="0" applyNumberFormat="1" applyFont="1" applyFill="1"/>
    <xf numFmtId="37" fontId="10" fillId="4" borderId="0" xfId="0" applyNumberFormat="1" applyFont="1" applyFill="1"/>
    <xf numFmtId="37" fontId="11" fillId="4" borderId="0" xfId="0" applyNumberFormat="1" applyFont="1" applyFill="1"/>
    <xf numFmtId="41" fontId="10" fillId="4" borderId="0" xfId="0" applyNumberFormat="1" applyFont="1" applyFill="1"/>
    <xf numFmtId="41" fontId="11" fillId="4" borderId="0" xfId="0" applyNumberFormat="1" applyFont="1" applyFill="1"/>
    <xf numFmtId="37" fontId="10" fillId="4" borderId="1" xfId="0" applyNumberFormat="1" applyFont="1" applyFill="1" applyBorder="1"/>
    <xf numFmtId="37" fontId="11" fillId="4" borderId="1" xfId="0" applyNumberFormat="1" applyFont="1" applyFill="1" applyBorder="1"/>
    <xf numFmtId="37" fontId="10" fillId="4" borderId="5" xfId="0" applyNumberFormat="1" applyFont="1" applyFill="1" applyBorder="1"/>
    <xf numFmtId="37" fontId="11" fillId="4" borderId="5" xfId="0" applyNumberFormat="1" applyFont="1" applyFill="1" applyBorder="1"/>
    <xf numFmtId="37" fontId="10" fillId="2" borderId="0" xfId="0" applyNumberFormat="1" applyFont="1" applyBorder="1"/>
    <xf numFmtId="37" fontId="11" fillId="2" borderId="0" xfId="0" applyNumberFormat="1" applyFont="1" applyBorder="1"/>
    <xf numFmtId="37" fontId="10" fillId="2" borderId="3" xfId="0" applyNumberFormat="1" applyFont="1" applyBorder="1"/>
    <xf numFmtId="37" fontId="11" fillId="2" borderId="3" xfId="0" applyNumberFormat="1" applyFont="1" applyBorder="1"/>
    <xf numFmtId="42" fontId="10" fillId="2" borderId="7" xfId="0" applyNumberFormat="1" applyFont="1" applyBorder="1"/>
    <xf numFmtId="42" fontId="11" fillId="2" borderId="7" xfId="0" applyNumberFormat="1" applyFont="1" applyBorder="1"/>
    <xf numFmtId="0" fontId="12" fillId="0" borderId="0" xfId="0" applyNumberFormat="1" applyFont="1" applyFill="1" applyAlignment="1">
      <alignment horizontal="center"/>
    </xf>
    <xf numFmtId="0" fontId="11" fillId="0" borderId="0" xfId="0" quotePrefix="1" applyNumberFormat="1" applyFont="1" applyFill="1" applyAlignment="1">
      <alignment horizontal="center" wrapText="1"/>
    </xf>
    <xf numFmtId="0" fontId="11" fillId="0" borderId="2" xfId="0" applyNumberFormat="1" applyFont="1" applyFill="1" applyBorder="1"/>
    <xf numFmtId="0" fontId="10" fillId="0" borderId="2" xfId="0" applyNumberFormat="1" applyFont="1" applyFill="1" applyBorder="1" applyAlignment="1">
      <alignment horizontal="center"/>
    </xf>
    <xf numFmtId="0" fontId="11" fillId="0" borderId="2" xfId="0" applyNumberFormat="1" applyFont="1" applyFill="1" applyBorder="1" applyAlignment="1">
      <alignment horizontal="center"/>
    </xf>
    <xf numFmtId="0" fontId="21" fillId="0" borderId="0" xfId="0" applyNumberFormat="1" applyFont="1" applyFill="1" applyAlignment="1">
      <alignment horizontal="center"/>
    </xf>
    <xf numFmtId="0" fontId="22" fillId="0" borderId="0" xfId="0" applyNumberFormat="1" applyFont="1" applyFill="1" applyAlignment="1"/>
    <xf numFmtId="0" fontId="16" fillId="0" borderId="0" xfId="0" applyNumberFormat="1" applyFont="1" applyFill="1" applyAlignment="1"/>
    <xf numFmtId="0" fontId="11" fillId="0" borderId="0" xfId="0" applyNumberFormat="1" applyFont="1" applyFill="1" applyAlignment="1">
      <alignment vertical="distributed"/>
    </xf>
    <xf numFmtId="168" fontId="10" fillId="0" borderId="3" xfId="0" applyNumberFormat="1" applyFont="1" applyFill="1" applyBorder="1" applyAlignment="1">
      <alignment vertical="distributed"/>
    </xf>
    <xf numFmtId="168" fontId="11" fillId="0" borderId="3" xfId="0" applyNumberFormat="1" applyFont="1" applyFill="1" applyBorder="1" applyAlignment="1">
      <alignment vertical="distributed"/>
    </xf>
    <xf numFmtId="0" fontId="11" fillId="0" borderId="0" xfId="0" applyNumberFormat="1" applyFont="1" applyFill="1" applyAlignment="1">
      <alignment horizontal="left" wrapText="1"/>
    </xf>
    <xf numFmtId="169" fontId="10" fillId="0" borderId="0" xfId="2" applyNumberFormat="1" applyFont="1" applyFill="1" applyAlignment="1">
      <alignment horizontal="justify"/>
    </xf>
    <xf numFmtId="169" fontId="11" fillId="0" borderId="0" xfId="2" applyNumberFormat="1" applyFont="1" applyFill="1" applyAlignment="1">
      <alignment horizontal="justify"/>
    </xf>
    <xf numFmtId="169" fontId="10" fillId="0" borderId="0" xfId="2" applyNumberFormat="1" applyFont="1" applyFill="1"/>
    <xf numFmtId="169" fontId="11" fillId="0" borderId="0" xfId="2" applyNumberFormat="1" applyFont="1" applyFill="1"/>
    <xf numFmtId="0" fontId="16" fillId="0" borderId="0" xfId="0" applyNumberFormat="1" applyFont="1" applyFill="1"/>
    <xf numFmtId="37" fontId="10" fillId="0" borderId="0" xfId="0" applyNumberFormat="1" applyFont="1" applyFill="1"/>
    <xf numFmtId="37" fontId="11" fillId="0" borderId="0" xfId="0" applyNumberFormat="1" applyFont="1" applyFill="1"/>
    <xf numFmtId="0" fontId="11" fillId="0" borderId="0" xfId="0" applyNumberFormat="1" applyFont="1" applyFill="1" applyAlignment="1">
      <alignment vertical="top" wrapText="1"/>
    </xf>
    <xf numFmtId="169" fontId="10" fillId="0" borderId="3" xfId="2" applyNumberFormat="1" applyFont="1" applyFill="1" applyBorder="1" applyAlignment="1">
      <alignment vertical="distributed"/>
    </xf>
    <xf numFmtId="169" fontId="11" fillId="0" borderId="3" xfId="2" applyNumberFormat="1" applyFont="1" applyFill="1" applyBorder="1" applyAlignment="1">
      <alignment vertical="distributed"/>
    </xf>
    <xf numFmtId="168" fontId="10" fillId="0" borderId="0" xfId="0" applyNumberFormat="1" applyFont="1" applyFill="1" applyBorder="1"/>
    <xf numFmtId="168" fontId="11" fillId="0" borderId="0" xfId="0" applyNumberFormat="1" applyFont="1" applyFill="1" applyBorder="1"/>
    <xf numFmtId="0" fontId="16" fillId="0" borderId="0" xfId="0" applyNumberFormat="1" applyFont="1" applyFill="1" applyAlignment="1">
      <alignment vertical="distributed"/>
    </xf>
    <xf numFmtId="170" fontId="16" fillId="0" borderId="8" xfId="0" applyNumberFormat="1" applyFont="1" applyFill="1" applyBorder="1" applyAlignment="1">
      <alignment vertical="distributed"/>
    </xf>
    <xf numFmtId="166" fontId="11" fillId="0" borderId="0" xfId="0" applyNumberFormat="1" applyFont="1" applyFill="1"/>
    <xf numFmtId="0" fontId="11" fillId="2" borderId="0" xfId="0" applyNumberFormat="1" applyFont="1" applyBorder="1" applyAlignment="1">
      <alignment horizontal="centerContinuous"/>
    </xf>
    <xf numFmtId="0" fontId="20" fillId="2" borderId="0" xfId="0" applyNumberFormat="1" applyFont="1"/>
    <xf numFmtId="0" fontId="11" fillId="2" borderId="0" xfId="0" applyNumberFormat="1" applyFont="1" applyBorder="1"/>
    <xf numFmtId="0" fontId="10" fillId="2" borderId="0" xfId="0" applyNumberFormat="1" applyFont="1" applyBorder="1"/>
    <xf numFmtId="168" fontId="10" fillId="2" borderId="0" xfId="0" applyNumberFormat="1" applyFont="1"/>
    <xf numFmtId="168" fontId="11" fillId="2" borderId="0" xfId="0" applyNumberFormat="1" applyFont="1"/>
    <xf numFmtId="169" fontId="10" fillId="3" borderId="0" xfId="1" applyNumberFormat="1" applyFont="1" applyFill="1" applyAlignment="1">
      <alignment horizontal="right" readingOrder="1"/>
    </xf>
    <xf numFmtId="169" fontId="10" fillId="2" borderId="0" xfId="1" applyNumberFormat="1" applyFont="1" applyFill="1" applyBorder="1" applyAlignment="1">
      <alignment horizontal="right"/>
    </xf>
    <xf numFmtId="169" fontId="11" fillId="2" borderId="0" xfId="1" applyNumberFormat="1" applyFont="1" applyFill="1" applyBorder="1" applyAlignment="1">
      <alignment horizontal="right"/>
    </xf>
    <xf numFmtId="169" fontId="10" fillId="2" borderId="0" xfId="1" applyNumberFormat="1" applyFont="1" applyFill="1"/>
    <xf numFmtId="169" fontId="11" fillId="2" borderId="0" xfId="1" applyNumberFormat="1" applyFont="1" applyFill="1"/>
    <xf numFmtId="0" fontId="11" fillId="2" borderId="0" xfId="0" applyNumberFormat="1" applyFont="1" applyBorder="1" applyAlignment="1">
      <alignment horizontal="left" wrapText="1" indent="2"/>
    </xf>
    <xf numFmtId="5" fontId="11" fillId="3" borderId="0" xfId="0" applyNumberFormat="1" applyFont="1" applyFill="1" applyBorder="1"/>
    <xf numFmtId="37" fontId="11" fillId="3" borderId="0" xfId="0" applyNumberFormat="1" applyFont="1" applyFill="1" applyBorder="1"/>
    <xf numFmtId="37" fontId="10" fillId="3" borderId="0" xfId="0" applyNumberFormat="1" applyFont="1" applyFill="1" applyProtection="1"/>
    <xf numFmtId="0" fontId="11" fillId="3" borderId="0" xfId="0" applyNumberFormat="1" applyFont="1" applyFill="1" applyBorder="1"/>
    <xf numFmtId="37" fontId="11" fillId="3" borderId="0" xfId="0" applyNumberFormat="1" applyFont="1" applyFill="1" applyProtection="1"/>
    <xf numFmtId="5" fontId="11" fillId="2" borderId="0" xfId="0" applyNumberFormat="1" applyFont="1" applyBorder="1"/>
    <xf numFmtId="37" fontId="10" fillId="0" borderId="0" xfId="0" applyNumberFormat="1" applyFont="1" applyFill="1" applyBorder="1"/>
    <xf numFmtId="37" fontId="11" fillId="0" borderId="0" xfId="0" applyNumberFormat="1" applyFont="1" applyFill="1" applyBorder="1"/>
    <xf numFmtId="0" fontId="11" fillId="2" borderId="6" xfId="0" applyNumberFormat="1" applyFont="1" applyBorder="1"/>
    <xf numFmtId="37" fontId="10" fillId="0" borderId="6" xfId="0" applyNumberFormat="1" applyFont="1" applyFill="1" applyBorder="1"/>
    <xf numFmtId="37" fontId="11" fillId="0" borderId="6" xfId="0" applyNumberFormat="1" applyFont="1" applyFill="1" applyBorder="1"/>
    <xf numFmtId="169" fontId="11" fillId="3" borderId="0" xfId="1" applyNumberFormat="1" applyFont="1" applyFill="1" applyAlignment="1">
      <alignment horizontal="right" readingOrder="1"/>
    </xf>
    <xf numFmtId="0" fontId="11" fillId="2" borderId="0" xfId="0" applyNumberFormat="1" applyFont="1" applyBorder="1" applyAlignment="1">
      <alignment wrapText="1"/>
    </xf>
    <xf numFmtId="41" fontId="10" fillId="2" borderId="0" xfId="0" applyNumberFormat="1" applyFont="1" applyBorder="1"/>
    <xf numFmtId="41" fontId="11" fillId="2" borderId="0" xfId="0" applyNumberFormat="1" applyFont="1" applyBorder="1"/>
    <xf numFmtId="0" fontId="23" fillId="2" borderId="0" xfId="0" applyNumberFormat="1" applyFont="1"/>
    <xf numFmtId="0" fontId="23" fillId="2" borderId="0" xfId="0" applyNumberFormat="1" applyFont="1" applyBorder="1"/>
    <xf numFmtId="168" fontId="10" fillId="2" borderId="4" xfId="0" applyNumberFormat="1" applyFont="1" applyBorder="1"/>
    <xf numFmtId="168" fontId="11" fillId="2" borderId="4" xfId="0" applyNumberFormat="1" applyFont="1" applyBorder="1"/>
    <xf numFmtId="0" fontId="15" fillId="2" borderId="0" xfId="0" applyNumberFormat="1" applyFont="1" applyAlignment="1">
      <alignment horizontal="centerContinuous"/>
    </xf>
    <xf numFmtId="0" fontId="14" fillId="2" borderId="0" xfId="0" applyNumberFormat="1" applyFont="1" applyAlignment="1">
      <alignment horizontal="centerContinuous"/>
    </xf>
    <xf numFmtId="0" fontId="14" fillId="2" borderId="0" xfId="0" applyNumberFormat="1" applyFont="1" applyBorder="1" applyAlignment="1">
      <alignment horizontal="centerContinuous"/>
    </xf>
    <xf numFmtId="169" fontId="10" fillId="3" borderId="0" xfId="1" applyNumberFormat="1" applyFont="1" applyFill="1" applyBorder="1" applyAlignment="1"/>
    <xf numFmtId="0" fontId="12" fillId="2" borderId="0" xfId="0" applyNumberFormat="1" applyFont="1" applyAlignment="1">
      <alignment horizontal="left"/>
    </xf>
    <xf numFmtId="37" fontId="10" fillId="4" borderId="0" xfId="0" applyNumberFormat="1" applyFont="1" applyFill="1" applyBorder="1"/>
    <xf numFmtId="37" fontId="11" fillId="4" borderId="0" xfId="0" applyNumberFormat="1" applyFont="1" applyFill="1" applyBorder="1"/>
    <xf numFmtId="0" fontId="11" fillId="2" borderId="0" xfId="0" applyNumberFormat="1" applyFont="1" applyAlignment="1">
      <alignment horizontal="left" wrapText="1" indent="2"/>
    </xf>
    <xf numFmtId="37" fontId="10" fillId="4" borderId="3" xfId="0" applyNumberFormat="1" applyFont="1" applyFill="1" applyBorder="1"/>
    <xf numFmtId="0" fontId="11" fillId="2" borderId="0" xfId="0" applyNumberFormat="1" applyFont="1" applyAlignment="1">
      <alignment wrapText="1"/>
    </xf>
    <xf numFmtId="0" fontId="20" fillId="0" borderId="0" xfId="0" applyNumberFormat="1" applyFont="1" applyFill="1" applyAlignment="1">
      <alignment horizontal="center"/>
    </xf>
    <xf numFmtId="169" fontId="11" fillId="3" borderId="0" xfId="1" applyNumberFormat="1" applyFont="1" applyFill="1" applyBorder="1" applyAlignment="1"/>
    <xf numFmtId="37" fontId="11" fillId="4" borderId="3" xfId="0" applyNumberFormat="1" applyFont="1" applyFill="1" applyBorder="1"/>
    <xf numFmtId="171" fontId="11" fillId="0" borderId="3" xfId="0" applyNumberFormat="1" applyFont="1" applyFill="1" applyBorder="1" applyAlignment="1">
      <alignment vertical="distributed"/>
    </xf>
    <xf numFmtId="171" fontId="11" fillId="0" borderId="0" xfId="0" applyNumberFormat="1" applyFont="1" applyFill="1"/>
    <xf numFmtId="172" fontId="22" fillId="0" borderId="0" xfId="0" applyNumberFormat="1" applyFont="1" applyFill="1" applyAlignment="1">
      <alignment horizontal="right"/>
    </xf>
    <xf numFmtId="172" fontId="16" fillId="0" borderId="0" xfId="0" applyNumberFormat="1" applyFont="1" applyFill="1" applyAlignment="1">
      <alignment horizontal="right"/>
    </xf>
    <xf numFmtId="171" fontId="16" fillId="0" borderId="0" xfId="0" applyNumberFormat="1" applyFont="1" applyFill="1"/>
    <xf numFmtId="172" fontId="22" fillId="0" borderId="0" xfId="0" applyNumberFormat="1" applyFont="1" applyFill="1"/>
    <xf numFmtId="172" fontId="16" fillId="0" borderId="0" xfId="0" applyNumberFormat="1" applyFont="1" applyFill="1"/>
    <xf numFmtId="172" fontId="22" fillId="0" borderId="1" xfId="0" applyNumberFormat="1" applyFont="1" applyFill="1" applyBorder="1"/>
    <xf numFmtId="172" fontId="16" fillId="0" borderId="1" xfId="0" applyNumberFormat="1" applyFont="1" applyFill="1" applyBorder="1"/>
    <xf numFmtId="171" fontId="16" fillId="0" borderId="1" xfId="0" applyNumberFormat="1" applyFont="1" applyFill="1" applyBorder="1"/>
    <xf numFmtId="171" fontId="22" fillId="0" borderId="8" xfId="0" applyNumberFormat="1" applyFont="1" applyFill="1" applyBorder="1" applyAlignment="1">
      <alignment vertical="distributed"/>
    </xf>
    <xf numFmtId="171" fontId="16" fillId="0" borderId="8" xfId="0" applyNumberFormat="1" applyFont="1" applyFill="1" applyBorder="1" applyAlignment="1">
      <alignment vertical="distributed"/>
    </xf>
    <xf numFmtId="0" fontId="20" fillId="0" borderId="0" xfId="0" applyNumberFormat="1" applyFont="1" applyFill="1" applyAlignment="1">
      <alignment horizontal="center"/>
    </xf>
    <xf numFmtId="0" fontId="25" fillId="2" borderId="0" xfId="0" applyFont="1" applyBorder="1"/>
    <xf numFmtId="168" fontId="10" fillId="0" borderId="0" xfId="0" applyNumberFormat="1" applyFont="1" applyFill="1" applyBorder="1" applyAlignment="1">
      <alignment vertical="distributed"/>
    </xf>
    <xf numFmtId="168" fontId="11" fillId="0" borderId="0" xfId="0" applyNumberFormat="1" applyFont="1" applyFill="1" applyBorder="1" applyAlignment="1">
      <alignment vertical="distributed"/>
    </xf>
    <xf numFmtId="171" fontId="11" fillId="0" borderId="0" xfId="0" applyNumberFormat="1" applyFont="1" applyFill="1" applyBorder="1" applyAlignment="1">
      <alignment vertical="distributed"/>
    </xf>
    <xf numFmtId="172" fontId="22" fillId="0" borderId="10" xfId="0" applyNumberFormat="1" applyFont="1" applyFill="1" applyBorder="1" applyAlignment="1">
      <alignment horizontal="right"/>
    </xf>
    <xf numFmtId="172" fontId="16" fillId="0" borderId="10" xfId="0" applyNumberFormat="1" applyFont="1" applyFill="1" applyBorder="1" applyAlignment="1">
      <alignment horizontal="right"/>
    </xf>
    <xf numFmtId="171" fontId="16" fillId="0" borderId="10" xfId="0" applyNumberFormat="1" applyFont="1" applyFill="1" applyBorder="1"/>
    <xf numFmtId="172" fontId="22" fillId="0" borderId="10" xfId="0" applyNumberFormat="1" applyFont="1" applyFill="1" applyBorder="1"/>
    <xf numFmtId="172" fontId="16" fillId="0" borderId="10" xfId="0" applyNumberFormat="1" applyFont="1" applyFill="1" applyBorder="1"/>
    <xf numFmtId="172" fontId="22" fillId="0" borderId="0" xfId="0" applyNumberFormat="1" applyFont="1" applyFill="1" applyBorder="1" applyAlignment="1">
      <alignment horizontal="right"/>
    </xf>
    <xf numFmtId="172" fontId="16" fillId="0" borderId="0" xfId="0" applyNumberFormat="1" applyFont="1" applyFill="1" applyBorder="1" applyAlignment="1">
      <alignment horizontal="right"/>
    </xf>
    <xf numFmtId="0" fontId="24" fillId="0" borderId="0" xfId="0" applyNumberFormat="1" applyFont="1" applyFill="1"/>
    <xf numFmtId="0" fontId="26" fillId="0" borderId="0" xfId="0" applyNumberFormat="1" applyFont="1" applyFill="1"/>
    <xf numFmtId="0" fontId="19" fillId="2" borderId="0" xfId="0" applyNumberFormat="1" applyFont="1" applyAlignment="1">
      <alignment vertical="center" wrapText="1"/>
    </xf>
    <xf numFmtId="43" fontId="11" fillId="2" borderId="0" xfId="1" applyFont="1" applyFill="1"/>
    <xf numFmtId="43" fontId="11" fillId="4" borderId="0" xfId="1" applyFont="1" applyFill="1"/>
    <xf numFmtId="43" fontId="10" fillId="4" borderId="0" xfId="1" applyFont="1" applyFill="1"/>
    <xf numFmtId="0" fontId="20" fillId="0" borderId="0" xfId="0" applyNumberFormat="1" applyFont="1" applyFill="1" applyAlignment="1">
      <alignment horizontal="center"/>
    </xf>
    <xf numFmtId="171" fontId="11" fillId="0" borderId="3" xfId="0" quotePrefix="1" applyNumberFormat="1" applyFont="1" applyFill="1" applyBorder="1" applyAlignment="1">
      <alignment horizontal="right" vertical="distributed"/>
    </xf>
    <xf numFmtId="0" fontId="10" fillId="2" borderId="0" xfId="0" applyNumberFormat="1" applyFont="1" applyAlignment="1">
      <alignment horizontal="center"/>
    </xf>
    <xf numFmtId="0" fontId="11" fillId="2" borderId="0" xfId="0" applyNumberFormat="1" applyFont="1" applyAlignment="1">
      <alignment horizontal="center"/>
    </xf>
    <xf numFmtId="0" fontId="16" fillId="2" borderId="0" xfId="0" applyNumberFormat="1" applyFont="1" applyAlignment="1">
      <alignment horizontal="center"/>
    </xf>
    <xf numFmtId="0" fontId="4" fillId="2" borderId="0" xfId="0" applyNumberFormat="1" applyFont="1" applyAlignment="1">
      <alignment horizontal="center"/>
    </xf>
    <xf numFmtId="0" fontId="12" fillId="2" borderId="0" xfId="0" applyNumberFormat="1" applyFont="1" applyAlignment="1">
      <alignment horizontal="center"/>
    </xf>
    <xf numFmtId="0" fontId="3" fillId="2" borderId="0" xfId="0" applyNumberFormat="1" applyFont="1" applyAlignment="1">
      <alignment horizontal="center"/>
    </xf>
    <xf numFmtId="0" fontId="10" fillId="0" borderId="0" xfId="0" applyNumberFormat="1" applyFont="1" applyFill="1" applyAlignment="1">
      <alignment horizontal="center"/>
    </xf>
    <xf numFmtId="0" fontId="19" fillId="0" borderId="0" xfId="0" applyNumberFormat="1" applyFont="1" applyFill="1" applyAlignment="1">
      <alignment horizontal="center"/>
    </xf>
    <xf numFmtId="0" fontId="15" fillId="0" borderId="0" xfId="0" applyNumberFormat="1" applyFont="1" applyFill="1" applyAlignment="1">
      <alignment horizontal="center"/>
    </xf>
    <xf numFmtId="0" fontId="20" fillId="0" borderId="0" xfId="0" applyNumberFormat="1" applyFont="1" applyFill="1" applyAlignment="1">
      <alignment horizontal="center"/>
    </xf>
    <xf numFmtId="0" fontId="11" fillId="0" borderId="0" xfId="0" applyNumberFormat="1" applyFont="1" applyFill="1" applyAlignment="1">
      <alignment horizontal="center" wrapText="1"/>
    </xf>
    <xf numFmtId="0" fontId="14" fillId="2" borderId="0" xfId="0" applyNumberFormat="1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2912240</xdr:colOff>
      <xdr:row>0</xdr:row>
      <xdr:rowOff>273706</xdr:rowOff>
    </xdr:from>
    <xdr:to>
      <xdr:col>2</xdr:col>
      <xdr:colOff>94565</xdr:colOff>
      <xdr:row>0</xdr:row>
      <xdr:rowOff>941551</xdr:rowOff>
    </xdr:to>
    <xdr:pic>
      <xdr:nvPicPr>
        <xdr:cNvPr id="2" name="Picture 1" descr="http://web-files.crawco.com/extranet/branding/Crawford/JPG/Final_Crawford_Logo_100K_intranet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6090" y="273706"/>
          <a:ext cx="2202000" cy="66784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2912240</xdr:colOff>
      <xdr:row>0</xdr:row>
      <xdr:rowOff>273706</xdr:rowOff>
    </xdr:from>
    <xdr:to>
      <xdr:col>2</xdr:col>
      <xdr:colOff>94565</xdr:colOff>
      <xdr:row>0</xdr:row>
      <xdr:rowOff>941551</xdr:rowOff>
    </xdr:to>
    <xdr:pic>
      <xdr:nvPicPr>
        <xdr:cNvPr id="2" name="Picture 1" descr="http://web-files.crawco.com/extranet/branding/Crawford/JPG/Final_Crawford_Logo_100K_intranet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6090" y="273706"/>
          <a:ext cx="2202000" cy="66784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2769002</xdr:colOff>
      <xdr:row>0</xdr:row>
      <xdr:rowOff>446398</xdr:rowOff>
    </xdr:from>
    <xdr:to>
      <xdr:col>1</xdr:col>
      <xdr:colOff>4980554</xdr:colOff>
      <xdr:row>2</xdr:row>
      <xdr:rowOff>139846</xdr:rowOff>
    </xdr:to>
    <xdr:pic>
      <xdr:nvPicPr>
        <xdr:cNvPr id="4" name="Picture 1" descr="http://web-files.crawco.com/extranet/branding/Crawford/JPG/Final_Crawford_Logo_100K_intranet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50002" y="446398"/>
          <a:ext cx="2211552" cy="674523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380452</xdr:colOff>
      <xdr:row>0</xdr:row>
      <xdr:rowOff>271298</xdr:rowOff>
    </xdr:from>
    <xdr:to>
      <xdr:col>5</xdr:col>
      <xdr:colOff>124044</xdr:colOff>
      <xdr:row>0</xdr:row>
      <xdr:rowOff>939143</xdr:rowOff>
    </xdr:to>
    <xdr:pic>
      <xdr:nvPicPr>
        <xdr:cNvPr id="2" name="Picture 1" descr="http://web-files.crawco.com/extranet/branding/Crawford/JPG/Final_Crawford_Logo_100K_intranet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42827" y="271298"/>
          <a:ext cx="2220092" cy="66784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380452</xdr:colOff>
      <xdr:row>0</xdr:row>
      <xdr:rowOff>280823</xdr:rowOff>
    </xdr:from>
    <xdr:to>
      <xdr:col>5</xdr:col>
      <xdr:colOff>124044</xdr:colOff>
      <xdr:row>0</xdr:row>
      <xdr:rowOff>948668</xdr:rowOff>
    </xdr:to>
    <xdr:pic>
      <xdr:nvPicPr>
        <xdr:cNvPr id="2" name="Picture 1" descr="http://web-files.crawco.com/extranet/branding/Crawford/JPG/Final_Crawford_Logo_100K_intranet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42827" y="280823"/>
          <a:ext cx="2220092" cy="66784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2247900</xdr:colOff>
      <xdr:row>0</xdr:row>
      <xdr:rowOff>342900</xdr:rowOff>
    </xdr:from>
    <xdr:to>
      <xdr:col>2</xdr:col>
      <xdr:colOff>4459452</xdr:colOff>
      <xdr:row>0</xdr:row>
      <xdr:rowOff>1010745</xdr:rowOff>
    </xdr:to>
    <xdr:pic>
      <xdr:nvPicPr>
        <xdr:cNvPr id="4" name="Picture 1" descr="http://web-files.crawco.com/extranet/branding/Crawford/JPG/Final_Crawford_Logo_100K_intranet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24150" y="342900"/>
          <a:ext cx="2211552" cy="6678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4"/>
  <sheetViews>
    <sheetView showGridLines="0" showOutlineSymbols="0" topLeftCell="A16" zoomScale="90" zoomScaleNormal="90" workbookViewId="0"/>
  </sheetViews>
  <sheetFormatPr defaultColWidth="10.21875" defaultRowHeight="15"/>
  <cols>
    <col min="1" max="1" width="3.77734375" style="1" customWidth="1"/>
    <col min="2" max="2" width="58.5546875" style="1" customWidth="1"/>
    <col min="3" max="3" width="11.77734375" style="1" customWidth="1"/>
    <col min="4" max="4" width="2.77734375" style="1" customWidth="1"/>
    <col min="5" max="6" width="11.77734375" style="1" customWidth="1"/>
    <col min="7" max="7" width="3.77734375" style="1" customWidth="1"/>
    <col min="8" max="16384" width="10.21875" style="1"/>
  </cols>
  <sheetData>
    <row r="1" spans="1:7" ht="75" customHeight="1">
      <c r="B1" s="2"/>
    </row>
    <row r="2" spans="1:7">
      <c r="A2" s="3"/>
      <c r="B2" s="3"/>
      <c r="C2" s="3"/>
      <c r="D2" s="3"/>
      <c r="E2" s="3"/>
      <c r="F2" s="3"/>
    </row>
    <row r="3" spans="1:7" ht="15.75">
      <c r="A3" s="244" t="s">
        <v>0</v>
      </c>
      <c r="B3" s="244"/>
      <c r="C3" s="244"/>
      <c r="D3" s="244"/>
      <c r="E3" s="244"/>
      <c r="F3" s="244"/>
      <c r="G3" s="2"/>
    </row>
    <row r="4" spans="1:7" ht="15.75">
      <c r="A4" s="244" t="s">
        <v>103</v>
      </c>
      <c r="B4" s="244"/>
      <c r="C4" s="244"/>
      <c r="D4" s="244"/>
      <c r="E4" s="244"/>
      <c r="F4" s="244"/>
      <c r="G4" s="2"/>
    </row>
    <row r="5" spans="1:7" ht="15.75">
      <c r="A5" s="245" t="s">
        <v>44</v>
      </c>
      <c r="B5" s="245"/>
      <c r="C5" s="245"/>
      <c r="D5" s="245"/>
      <c r="E5" s="245"/>
      <c r="F5" s="245"/>
      <c r="G5" s="2"/>
    </row>
    <row r="6" spans="1:7" ht="15.75">
      <c r="A6" s="246" t="s">
        <v>90</v>
      </c>
      <c r="B6" s="246"/>
      <c r="C6" s="246"/>
      <c r="D6" s="246"/>
      <c r="E6" s="246"/>
      <c r="F6" s="246"/>
      <c r="G6" s="2"/>
    </row>
    <row r="7" spans="1:7">
      <c r="A7" s="35"/>
      <c r="B7" s="35"/>
      <c r="C7" s="35"/>
      <c r="D7" s="35"/>
      <c r="E7" s="35"/>
      <c r="F7" s="35"/>
      <c r="G7" s="2"/>
    </row>
    <row r="8" spans="1:7">
      <c r="A8" s="3"/>
      <c r="B8" s="3"/>
      <c r="C8" s="3"/>
      <c r="D8" s="3"/>
      <c r="E8" s="3"/>
      <c r="F8" s="3"/>
    </row>
    <row r="9" spans="1:7" ht="15.75">
      <c r="A9" s="37"/>
      <c r="B9" s="38" t="s">
        <v>137</v>
      </c>
      <c r="C9" s="39">
        <v>2019</v>
      </c>
      <c r="D9" s="40"/>
      <c r="E9" s="41">
        <v>2018</v>
      </c>
      <c r="F9" s="42" t="s">
        <v>1</v>
      </c>
    </row>
    <row r="10" spans="1:7" ht="15.75">
      <c r="A10" s="37"/>
      <c r="B10" s="38"/>
      <c r="C10" s="39"/>
      <c r="D10" s="40"/>
      <c r="E10" s="41"/>
      <c r="F10" s="42"/>
    </row>
    <row r="11" spans="1:7" ht="15.75">
      <c r="A11" s="37"/>
      <c r="B11" s="37" t="s">
        <v>17</v>
      </c>
      <c r="C11" s="39"/>
      <c r="D11" s="40"/>
      <c r="E11" s="41"/>
      <c r="F11" s="42"/>
    </row>
    <row r="12" spans="1:7" ht="2.25" customHeight="1">
      <c r="A12" s="37"/>
      <c r="B12" s="37"/>
      <c r="C12" s="39"/>
      <c r="D12" s="40"/>
      <c r="E12" s="41"/>
      <c r="F12" s="42"/>
    </row>
    <row r="13" spans="1:7" ht="15.75" customHeight="1">
      <c r="A13" s="37"/>
      <c r="B13" s="43" t="s">
        <v>21</v>
      </c>
      <c r="C13" s="44">
        <v>256881</v>
      </c>
      <c r="D13" s="45"/>
      <c r="E13" s="46">
        <v>279044</v>
      </c>
      <c r="F13" s="47">
        <f>(+C13/E13)-1</f>
        <v>-7.9424750218603513E-2</v>
      </c>
    </row>
    <row r="14" spans="1:7" ht="15.75" customHeight="1">
      <c r="A14" s="37"/>
      <c r="B14" s="43" t="s">
        <v>75</v>
      </c>
      <c r="C14" s="48">
        <v>10965</v>
      </c>
      <c r="D14" s="45"/>
      <c r="E14" s="49">
        <v>14165</v>
      </c>
      <c r="F14" s="47">
        <f>(+C14/E14)-1</f>
        <v>-0.22590893046240734</v>
      </c>
    </row>
    <row r="15" spans="1:7" ht="15.75">
      <c r="A15" s="37"/>
      <c r="B15" s="50" t="s">
        <v>16</v>
      </c>
      <c r="C15" s="51">
        <f>SUM(C13:C14)</f>
        <v>267846</v>
      </c>
      <c r="D15" s="52"/>
      <c r="E15" s="53">
        <f>SUM(E13:E14)</f>
        <v>293209</v>
      </c>
      <c r="F15" s="47">
        <f>(+C15/E15)-1</f>
        <v>-8.6501437541139592E-2</v>
      </c>
    </row>
    <row r="16" spans="1:7" ht="7.5" customHeight="1">
      <c r="A16" s="37"/>
      <c r="B16" s="37"/>
      <c r="C16" s="51"/>
      <c r="D16" s="45"/>
      <c r="E16" s="53"/>
      <c r="F16" s="54"/>
    </row>
    <row r="17" spans="1:6" ht="15.75">
      <c r="A17" s="37"/>
      <c r="B17" s="37" t="s">
        <v>2</v>
      </c>
      <c r="C17" s="51"/>
      <c r="D17" s="52"/>
      <c r="E17" s="53"/>
      <c r="F17" s="54"/>
    </row>
    <row r="18" spans="1:6" ht="4.5" customHeight="1">
      <c r="A18" s="37"/>
      <c r="B18" s="37"/>
      <c r="C18" s="51"/>
      <c r="D18" s="52"/>
      <c r="E18" s="53"/>
      <c r="F18" s="54"/>
    </row>
    <row r="19" spans="1:6" ht="15.75" customHeight="1">
      <c r="A19" s="37"/>
      <c r="B19" s="55" t="s">
        <v>94</v>
      </c>
      <c r="C19" s="51">
        <v>174927</v>
      </c>
      <c r="D19" s="52"/>
      <c r="E19" s="53">
        <v>197523</v>
      </c>
      <c r="F19" s="47">
        <f t="shared" ref="F19:F21" si="0">(+C19/E19)-1</f>
        <v>-0.11439680442277611</v>
      </c>
    </row>
    <row r="20" spans="1:6" ht="15.75">
      <c r="A20" s="37"/>
      <c r="B20" s="55" t="s">
        <v>93</v>
      </c>
      <c r="C20" s="48">
        <f>C14</f>
        <v>10965</v>
      </c>
      <c r="D20" s="52"/>
      <c r="E20" s="49">
        <f>E14</f>
        <v>14165</v>
      </c>
      <c r="F20" s="47">
        <f t="shared" si="0"/>
        <v>-0.22590893046240734</v>
      </c>
    </row>
    <row r="21" spans="1:6" ht="15.75" customHeight="1">
      <c r="A21" s="37"/>
      <c r="B21" s="43" t="s">
        <v>74</v>
      </c>
      <c r="C21" s="51">
        <f>SUM(C19:C20)</f>
        <v>185892</v>
      </c>
      <c r="D21" s="56"/>
      <c r="E21" s="53">
        <f>SUM(E19:E20)</f>
        <v>211688</v>
      </c>
      <c r="F21" s="47">
        <f t="shared" si="0"/>
        <v>-0.12185858433165786</v>
      </c>
    </row>
    <row r="22" spans="1:6" ht="15.75" customHeight="1">
      <c r="A22" s="37"/>
      <c r="B22" s="37"/>
      <c r="C22" s="51"/>
      <c r="D22" s="56"/>
      <c r="E22" s="53"/>
      <c r="F22" s="54"/>
    </row>
    <row r="23" spans="1:6" ht="15.75">
      <c r="A23" s="37"/>
      <c r="B23" s="43" t="s">
        <v>77</v>
      </c>
      <c r="C23" s="51">
        <v>60184</v>
      </c>
      <c r="D23" s="56"/>
      <c r="E23" s="53">
        <v>64000</v>
      </c>
      <c r="F23" s="47">
        <f t="shared" ref="F23" si="1">(+C23/E23)-1</f>
        <v>-5.9625000000000039E-2</v>
      </c>
    </row>
    <row r="24" spans="1:6" ht="15.75">
      <c r="A24" s="37"/>
      <c r="B24" s="43" t="s">
        <v>76</v>
      </c>
      <c r="C24" s="202">
        <v>2468</v>
      </c>
      <c r="D24" s="56"/>
      <c r="E24" s="210">
        <v>2440</v>
      </c>
      <c r="F24" s="47">
        <f t="shared" ref="F24" si="2">(+C24/E24)-1</f>
        <v>1.1475409836065653E-2</v>
      </c>
    </row>
    <row r="25" spans="1:6" ht="15.75">
      <c r="A25" s="37"/>
      <c r="B25" s="43" t="s">
        <v>139</v>
      </c>
      <c r="C25" s="51">
        <v>11352</v>
      </c>
      <c r="D25" s="56"/>
      <c r="E25" s="53">
        <v>0</v>
      </c>
      <c r="F25" s="47" t="s">
        <v>140</v>
      </c>
    </row>
    <row r="26" spans="1:6" ht="15.75">
      <c r="A26" s="37"/>
      <c r="B26" s="43" t="s">
        <v>138</v>
      </c>
      <c r="C26" s="202">
        <v>0</v>
      </c>
      <c r="D26" s="56"/>
      <c r="E26" s="210">
        <v>17795</v>
      </c>
      <c r="F26" s="47" t="s">
        <v>140</v>
      </c>
    </row>
    <row r="27" spans="1:6" ht="15.75">
      <c r="A27" s="37"/>
      <c r="B27" s="43"/>
      <c r="C27" s="202"/>
      <c r="D27" s="56"/>
      <c r="E27" s="210"/>
      <c r="F27" s="47"/>
    </row>
    <row r="28" spans="1:6" ht="15.75">
      <c r="A28" s="37"/>
      <c r="B28" s="50" t="s">
        <v>3</v>
      </c>
      <c r="C28" s="57">
        <f>SUM(C21:C26)</f>
        <v>259896</v>
      </c>
      <c r="D28" s="58"/>
      <c r="E28" s="59">
        <f>SUM(E21:E26)</f>
        <v>295923</v>
      </c>
      <c r="F28" s="47">
        <f>(+C28/E28)-1</f>
        <v>-0.12174450786184243</v>
      </c>
    </row>
    <row r="29" spans="1:6" ht="9.75" customHeight="1">
      <c r="A29" s="37"/>
      <c r="B29" s="37"/>
      <c r="C29" s="60"/>
      <c r="D29" s="58"/>
      <c r="E29" s="61"/>
      <c r="F29" s="54"/>
    </row>
    <row r="30" spans="1:6" ht="15.75">
      <c r="A30" s="37"/>
      <c r="B30" s="50" t="s">
        <v>135</v>
      </c>
      <c r="C30" s="48">
        <v>-2467</v>
      </c>
      <c r="D30" s="58"/>
      <c r="E30" s="49">
        <v>747</v>
      </c>
      <c r="F30" s="47">
        <f>(+C30/E30)-1</f>
        <v>-4.3025435073627847</v>
      </c>
    </row>
    <row r="31" spans="1:6" ht="9" customHeight="1">
      <c r="A31" s="37"/>
      <c r="B31" s="37"/>
      <c r="C31" s="60"/>
      <c r="D31" s="58"/>
      <c r="E31" s="61"/>
      <c r="F31" s="54"/>
    </row>
    <row r="32" spans="1:6" ht="15.75">
      <c r="A32" s="37"/>
      <c r="B32" s="37" t="s">
        <v>147</v>
      </c>
      <c r="C32" s="51">
        <f>C15-C28+C30</f>
        <v>5483</v>
      </c>
      <c r="D32" s="56"/>
      <c r="E32" s="53">
        <f>E15-E28+E30</f>
        <v>-1967</v>
      </c>
      <c r="F32" s="47">
        <f>((+C32/E32)-1)*-1</f>
        <v>3.7874936451448908</v>
      </c>
    </row>
    <row r="33" spans="1:6" ht="15.75">
      <c r="A33" s="37"/>
      <c r="B33" s="43" t="s">
        <v>92</v>
      </c>
      <c r="C33" s="62">
        <v>2859</v>
      </c>
      <c r="D33" s="51"/>
      <c r="E33" s="63">
        <v>461</v>
      </c>
      <c r="F33" s="47">
        <f>((+C33/E33)-1)</f>
        <v>5.2017353579175705</v>
      </c>
    </row>
    <row r="34" spans="1:6" ht="6" customHeight="1">
      <c r="A34" s="37"/>
      <c r="B34" s="37"/>
      <c r="C34" s="51"/>
      <c r="D34" s="45"/>
      <c r="E34" s="53"/>
      <c r="F34" s="54"/>
    </row>
    <row r="35" spans="1:6" ht="15.75">
      <c r="A35" s="37"/>
      <c r="B35" s="37" t="s">
        <v>148</v>
      </c>
      <c r="C35" s="60">
        <f>C32-C33</f>
        <v>2624</v>
      </c>
      <c r="D35" s="64"/>
      <c r="E35" s="61">
        <f>E32-E33</f>
        <v>-2428</v>
      </c>
      <c r="F35" s="47">
        <f>((+C35/E35)-1)*-1</f>
        <v>2.0807248764415158</v>
      </c>
    </row>
    <row r="36" spans="1:6" ht="7.5" customHeight="1">
      <c r="A36" s="37"/>
      <c r="B36" s="37"/>
      <c r="C36" s="60"/>
      <c r="D36" s="64"/>
      <c r="E36" s="61"/>
      <c r="F36" s="47"/>
    </row>
    <row r="37" spans="1:6" ht="30.75" customHeight="1">
      <c r="A37" s="37"/>
      <c r="B37" s="206" t="s">
        <v>120</v>
      </c>
      <c r="C37" s="48">
        <v>18</v>
      </c>
      <c r="D37" s="45"/>
      <c r="E37" s="49">
        <v>3</v>
      </c>
      <c r="F37" s="47">
        <f t="shared" ref="F37" si="3">((+C37/E37)-1)</f>
        <v>5</v>
      </c>
    </row>
    <row r="38" spans="1:6" ht="22.5" customHeight="1" thickBot="1">
      <c r="A38" s="37"/>
      <c r="B38" s="37" t="s">
        <v>149</v>
      </c>
      <c r="C38" s="65">
        <f>C35+C37</f>
        <v>2642</v>
      </c>
      <c r="D38" s="45"/>
      <c r="E38" s="66">
        <f>E35+E37</f>
        <v>-2425</v>
      </c>
      <c r="F38" s="47">
        <f>((+C38/E38)-1)*-1</f>
        <v>2.0894845360824741</v>
      </c>
    </row>
    <row r="39" spans="1:6" ht="15" customHeight="1" thickTop="1">
      <c r="A39" s="37"/>
      <c r="B39" s="37"/>
      <c r="C39" s="67"/>
      <c r="D39" s="45"/>
      <c r="E39" s="68"/>
      <c r="F39" s="54"/>
    </row>
    <row r="40" spans="1:6" s="11" customFormat="1" ht="9" customHeight="1">
      <c r="A40" s="69"/>
      <c r="B40" s="69"/>
      <c r="C40" s="70"/>
      <c r="D40" s="70"/>
      <c r="E40" s="70"/>
      <c r="F40" s="71"/>
    </row>
    <row r="41" spans="1:6" ht="15.75">
      <c r="A41" s="37"/>
      <c r="B41" s="37" t="s">
        <v>150</v>
      </c>
      <c r="C41" s="72"/>
      <c r="D41" s="73"/>
      <c r="E41" s="74"/>
      <c r="F41" s="54"/>
    </row>
    <row r="42" spans="1:6" ht="16.5" thickBot="1">
      <c r="A42" s="37"/>
      <c r="B42" s="43" t="s">
        <v>87</v>
      </c>
      <c r="C42" s="75">
        <v>0.06</v>
      </c>
      <c r="D42" s="76"/>
      <c r="E42" s="77">
        <v>-0.04</v>
      </c>
      <c r="F42" s="78">
        <f>((+C42/E42)-1)*-1</f>
        <v>2.5</v>
      </c>
    </row>
    <row r="43" spans="1:6" ht="17.25" thickTop="1" thickBot="1">
      <c r="A43" s="37"/>
      <c r="B43" s="43" t="s">
        <v>88</v>
      </c>
      <c r="C43" s="75">
        <v>0.04</v>
      </c>
      <c r="D43" s="76"/>
      <c r="E43" s="77">
        <v>-0.06</v>
      </c>
      <c r="F43" s="78">
        <f>((+C43/E43)-1)*-1</f>
        <v>1.6666666666666667</v>
      </c>
    </row>
    <row r="44" spans="1:6" ht="16.5" thickTop="1">
      <c r="A44" s="37"/>
      <c r="B44" s="69"/>
      <c r="C44" s="72"/>
      <c r="D44" s="79"/>
      <c r="E44" s="74"/>
      <c r="F44" s="80"/>
    </row>
    <row r="45" spans="1:6" ht="15.75">
      <c r="A45" s="37"/>
      <c r="B45" s="37" t="s">
        <v>151</v>
      </c>
      <c r="C45" s="72"/>
      <c r="D45" s="79"/>
      <c r="E45" s="74"/>
      <c r="F45" s="80"/>
    </row>
    <row r="46" spans="1:6" ht="16.5" thickBot="1">
      <c r="A46" s="37"/>
      <c r="B46" s="43" t="s">
        <v>87</v>
      </c>
      <c r="C46" s="75">
        <v>0.06</v>
      </c>
      <c r="D46" s="76"/>
      <c r="E46" s="77">
        <v>-0.04</v>
      </c>
      <c r="F46" s="78">
        <f>((+C46/E46)-1)*-1</f>
        <v>2.5</v>
      </c>
    </row>
    <row r="47" spans="1:6" ht="17.25" thickTop="1" thickBot="1">
      <c r="A47" s="37"/>
      <c r="B47" s="43" t="s">
        <v>88</v>
      </c>
      <c r="C47" s="75">
        <v>0.04</v>
      </c>
      <c r="D47" s="76"/>
      <c r="E47" s="77">
        <v>-0.06</v>
      </c>
      <c r="F47" s="78">
        <f>((+C47/E47)-1)*-1</f>
        <v>1.6666666666666667</v>
      </c>
    </row>
    <row r="48" spans="1:6" ht="16.5" thickTop="1">
      <c r="A48" s="37"/>
      <c r="B48" s="69"/>
      <c r="C48" s="81"/>
      <c r="D48" s="82"/>
      <c r="E48" s="83"/>
      <c r="F48" s="84"/>
    </row>
    <row r="49" spans="1:7" ht="15.75">
      <c r="A49" s="37"/>
      <c r="B49" s="37" t="s">
        <v>89</v>
      </c>
      <c r="C49" s="85"/>
      <c r="D49" s="85"/>
      <c r="E49" s="86"/>
      <c r="F49" s="84"/>
    </row>
    <row r="50" spans="1:7" ht="16.5" thickBot="1">
      <c r="A50" s="37"/>
      <c r="B50" s="43" t="s">
        <v>87</v>
      </c>
      <c r="C50" s="75">
        <v>7.0000000000000007E-2</v>
      </c>
      <c r="D50" s="85"/>
      <c r="E50" s="77">
        <v>7.0000000000000007E-2</v>
      </c>
      <c r="F50" s="47" t="s">
        <v>102</v>
      </c>
    </row>
    <row r="51" spans="1:7" ht="17.25" thickTop="1" thickBot="1">
      <c r="A51" s="37"/>
      <c r="B51" s="43" t="s">
        <v>88</v>
      </c>
      <c r="C51" s="87">
        <v>0.05</v>
      </c>
      <c r="D51" s="88"/>
      <c r="E51" s="89">
        <v>0.05</v>
      </c>
      <c r="F51" s="47" t="s">
        <v>102</v>
      </c>
    </row>
    <row r="52" spans="1:7" ht="6" customHeight="1" thickTop="1">
      <c r="A52" s="37"/>
      <c r="B52" s="37"/>
      <c r="C52" s="85"/>
      <c r="D52" s="85"/>
      <c r="E52" s="86"/>
      <c r="F52" s="84"/>
    </row>
    <row r="53" spans="1:7" ht="15.75" hidden="1">
      <c r="A53" s="37"/>
      <c r="B53" s="37" t="s">
        <v>60</v>
      </c>
      <c r="C53" s="90"/>
      <c r="D53" s="90"/>
      <c r="E53" s="91"/>
      <c r="F53" s="92"/>
    </row>
    <row r="54" spans="1:7" ht="15.75" hidden="1">
      <c r="A54" s="37"/>
      <c r="B54" s="37" t="s">
        <v>45</v>
      </c>
      <c r="C54" s="93">
        <v>0</v>
      </c>
      <c r="D54" s="90"/>
      <c r="E54" s="94">
        <v>0</v>
      </c>
      <c r="F54" s="92"/>
    </row>
    <row r="55" spans="1:7" ht="15.75" hidden="1">
      <c r="A55" s="37"/>
      <c r="B55" s="37" t="s">
        <v>46</v>
      </c>
      <c r="C55" s="93">
        <v>0</v>
      </c>
      <c r="D55" s="90"/>
      <c r="E55" s="94">
        <v>0</v>
      </c>
      <c r="F55" s="92"/>
    </row>
    <row r="56" spans="1:7" s="11" customFormat="1" ht="9" customHeight="1">
      <c r="A56" s="69"/>
      <c r="B56" s="69"/>
      <c r="C56" s="70"/>
      <c r="D56" s="70"/>
      <c r="E56" s="70"/>
      <c r="F56" s="71"/>
      <c r="G56" s="5"/>
    </row>
    <row r="57" spans="1:7" ht="18" hidden="1" customHeight="1">
      <c r="A57" s="37"/>
      <c r="B57" s="203" t="s">
        <v>52</v>
      </c>
      <c r="C57" s="95"/>
      <c r="D57" s="95"/>
      <c r="E57" s="95"/>
      <c r="F57" s="96"/>
      <c r="G57" s="3"/>
    </row>
    <row r="58" spans="1:7" ht="9.9499999999999993" customHeight="1">
      <c r="A58" s="3"/>
      <c r="B58" s="3"/>
      <c r="C58" s="6"/>
      <c r="D58" s="6"/>
      <c r="E58" s="6"/>
      <c r="F58" s="7"/>
      <c r="G58" s="3"/>
    </row>
    <row r="59" spans="1:7">
      <c r="B59" s="225" t="s">
        <v>52</v>
      </c>
      <c r="C59" s="9"/>
      <c r="D59" s="9"/>
      <c r="E59" s="9"/>
      <c r="F59" s="9"/>
    </row>
    <row r="60" spans="1:7">
      <c r="B60" s="8"/>
    </row>
    <row r="62" spans="1:7">
      <c r="B62" s="10"/>
    </row>
    <row r="63" spans="1:7">
      <c r="B63" s="8"/>
    </row>
    <row r="64" spans="1:7">
      <c r="A64" s="247"/>
      <c r="B64" s="247"/>
      <c r="C64" s="247"/>
      <c r="D64" s="247"/>
      <c r="E64" s="247"/>
      <c r="F64" s="247"/>
      <c r="G64" s="2"/>
    </row>
  </sheetData>
  <mergeCells count="5">
    <mergeCell ref="A3:F3"/>
    <mergeCell ref="A4:F4"/>
    <mergeCell ref="A5:F5"/>
    <mergeCell ref="A6:F6"/>
    <mergeCell ref="A64:F64"/>
  </mergeCells>
  <pageMargins left="0.71" right="0.5" top="0.75" bottom="0.55000000000000004" header="0.5" footer="0.4"/>
  <pageSetup scale="74" orientation="portrait" r:id="rId1"/>
  <headerFooter alignWithMargins="0">
    <oddFooter>&amp;CPage 13 of 17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4"/>
  <sheetViews>
    <sheetView showGridLines="0" showOutlineSymbols="0" topLeftCell="A25" zoomScale="90" zoomScaleNormal="90" workbookViewId="0">
      <selection activeCell="E38" sqref="E38"/>
    </sheetView>
  </sheetViews>
  <sheetFormatPr defaultColWidth="10.21875" defaultRowHeight="15"/>
  <cols>
    <col min="1" max="1" width="3.77734375" style="1" customWidth="1"/>
    <col min="2" max="2" width="58.5546875" style="1" customWidth="1"/>
    <col min="3" max="3" width="11.77734375" style="1" customWidth="1"/>
    <col min="4" max="4" width="2.77734375" style="1" customWidth="1"/>
    <col min="5" max="6" width="11.77734375" style="1" customWidth="1"/>
    <col min="7" max="7" width="3.77734375" style="1" customWidth="1"/>
    <col min="8" max="16384" width="10.21875" style="1"/>
  </cols>
  <sheetData>
    <row r="1" spans="1:7" ht="75" customHeight="1">
      <c r="B1" s="2"/>
    </row>
    <row r="2" spans="1:7">
      <c r="A2" s="3"/>
      <c r="B2" s="3"/>
      <c r="C2" s="3"/>
      <c r="D2" s="3"/>
      <c r="E2" s="3"/>
      <c r="F2" s="3"/>
    </row>
    <row r="3" spans="1:7" ht="15.75">
      <c r="A3" s="244" t="s">
        <v>0</v>
      </c>
      <c r="B3" s="244"/>
      <c r="C3" s="244"/>
      <c r="D3" s="244"/>
      <c r="E3" s="244"/>
      <c r="F3" s="244"/>
      <c r="G3" s="2"/>
    </row>
    <row r="4" spans="1:7" ht="15.75">
      <c r="A4" s="244" t="s">
        <v>103</v>
      </c>
      <c r="B4" s="244"/>
      <c r="C4" s="244"/>
      <c r="D4" s="244"/>
      <c r="E4" s="244"/>
      <c r="F4" s="244"/>
      <c r="G4" s="2"/>
    </row>
    <row r="5" spans="1:7" ht="15.75">
      <c r="A5" s="245" t="s">
        <v>44</v>
      </c>
      <c r="B5" s="245"/>
      <c r="C5" s="245"/>
      <c r="D5" s="245"/>
      <c r="E5" s="245"/>
      <c r="F5" s="245"/>
      <c r="G5" s="2"/>
    </row>
    <row r="6" spans="1:7" ht="15.75">
      <c r="A6" s="246" t="s">
        <v>90</v>
      </c>
      <c r="B6" s="246"/>
      <c r="C6" s="246"/>
      <c r="D6" s="246"/>
      <c r="E6" s="246"/>
      <c r="F6" s="246"/>
      <c r="G6" s="2"/>
    </row>
    <row r="7" spans="1:7">
      <c r="A7" s="35"/>
      <c r="B7" s="35"/>
      <c r="C7" s="35"/>
      <c r="D7" s="35"/>
      <c r="E7" s="35"/>
      <c r="F7" s="35"/>
      <c r="G7" s="2"/>
    </row>
    <row r="8" spans="1:7">
      <c r="A8" s="3"/>
      <c r="B8" s="3"/>
      <c r="C8" s="3"/>
      <c r="D8" s="3"/>
      <c r="E8" s="3"/>
      <c r="F8" s="3"/>
    </row>
    <row r="9" spans="1:7" ht="15.75">
      <c r="A9" s="37"/>
      <c r="B9" s="38" t="s">
        <v>136</v>
      </c>
      <c r="C9" s="39">
        <v>2019</v>
      </c>
      <c r="D9" s="40"/>
      <c r="E9" s="41">
        <v>2018</v>
      </c>
      <c r="F9" s="42" t="s">
        <v>1</v>
      </c>
    </row>
    <row r="10" spans="1:7" ht="15.75">
      <c r="A10" s="37"/>
      <c r="B10" s="38"/>
      <c r="C10" s="39"/>
      <c r="D10" s="40"/>
      <c r="E10" s="41"/>
      <c r="F10" s="42"/>
    </row>
    <row r="11" spans="1:7" ht="15.75">
      <c r="A11" s="37"/>
      <c r="B11" s="37" t="s">
        <v>17</v>
      </c>
      <c r="C11" s="39"/>
      <c r="D11" s="40"/>
      <c r="E11" s="41"/>
      <c r="F11" s="42"/>
    </row>
    <row r="12" spans="1:7" ht="2.25" customHeight="1">
      <c r="A12" s="37"/>
      <c r="B12" s="37"/>
      <c r="C12" s="39"/>
      <c r="D12" s="40"/>
      <c r="E12" s="41"/>
      <c r="F12" s="42"/>
    </row>
    <row r="13" spans="1:7" ht="15.75" customHeight="1">
      <c r="A13" s="37"/>
      <c r="B13" s="43" t="s">
        <v>21</v>
      </c>
      <c r="C13" s="44">
        <v>503939</v>
      </c>
      <c r="D13" s="45"/>
      <c r="E13" s="46">
        <v>552148</v>
      </c>
      <c r="F13" s="47">
        <f>(+C13/E13)-1</f>
        <v>-8.7311735259386958E-2</v>
      </c>
    </row>
    <row r="14" spans="1:7" ht="15.75" customHeight="1">
      <c r="A14" s="37"/>
      <c r="B14" s="43" t="s">
        <v>75</v>
      </c>
      <c r="C14" s="48">
        <v>20284</v>
      </c>
      <c r="D14" s="45"/>
      <c r="E14" s="49">
        <v>31448</v>
      </c>
      <c r="F14" s="47">
        <f>(+C14/E14)-1</f>
        <v>-0.35499872805901811</v>
      </c>
    </row>
    <row r="15" spans="1:7" ht="15.75">
      <c r="A15" s="37"/>
      <c r="B15" s="50" t="s">
        <v>16</v>
      </c>
      <c r="C15" s="51">
        <f>SUM(C13:C14)</f>
        <v>524223</v>
      </c>
      <c r="D15" s="52"/>
      <c r="E15" s="53">
        <f>SUM(E13:E14)</f>
        <v>583596</v>
      </c>
      <c r="F15" s="47">
        <f>(+C15/E15)-1</f>
        <v>-0.10173647523286655</v>
      </c>
    </row>
    <row r="16" spans="1:7" ht="7.5" customHeight="1">
      <c r="A16" s="37"/>
      <c r="B16" s="37"/>
      <c r="C16" s="51"/>
      <c r="D16" s="45"/>
      <c r="E16" s="53"/>
      <c r="F16" s="54"/>
    </row>
    <row r="17" spans="1:6" ht="15.75">
      <c r="A17" s="37"/>
      <c r="B17" s="37" t="s">
        <v>2</v>
      </c>
      <c r="C17" s="51"/>
      <c r="D17" s="52"/>
      <c r="E17" s="53"/>
      <c r="F17" s="54"/>
    </row>
    <row r="18" spans="1:6" ht="4.5" customHeight="1">
      <c r="A18" s="37"/>
      <c r="B18" s="37"/>
      <c r="C18" s="51"/>
      <c r="D18" s="52"/>
      <c r="E18" s="53"/>
      <c r="F18" s="54"/>
    </row>
    <row r="19" spans="1:6" ht="15.75" customHeight="1">
      <c r="A19" s="37"/>
      <c r="B19" s="55" t="s">
        <v>94</v>
      </c>
      <c r="C19" s="51">
        <v>352815</v>
      </c>
      <c r="D19" s="52"/>
      <c r="E19" s="53">
        <v>395142</v>
      </c>
      <c r="F19" s="47">
        <f t="shared" ref="F19:F21" si="0">(+C19/E19)-1</f>
        <v>-0.10711845361920524</v>
      </c>
    </row>
    <row r="20" spans="1:6" ht="15.75">
      <c r="A20" s="37"/>
      <c r="B20" s="55" t="s">
        <v>93</v>
      </c>
      <c r="C20" s="48">
        <f>C14</f>
        <v>20284</v>
      </c>
      <c r="D20" s="52"/>
      <c r="E20" s="49">
        <v>31448</v>
      </c>
      <c r="F20" s="47">
        <f t="shared" si="0"/>
        <v>-0.35499872805901811</v>
      </c>
    </row>
    <row r="21" spans="1:6" ht="15.75" customHeight="1">
      <c r="A21" s="37"/>
      <c r="B21" s="43" t="s">
        <v>74</v>
      </c>
      <c r="C21" s="51">
        <f>SUM(C19:C20)</f>
        <v>373099</v>
      </c>
      <c r="D21" s="56"/>
      <c r="E21" s="53">
        <f>SUM(E19:E20)</f>
        <v>426590</v>
      </c>
      <c r="F21" s="47">
        <f t="shared" si="0"/>
        <v>-0.12539206263625491</v>
      </c>
    </row>
    <row r="22" spans="1:6" ht="15.75" customHeight="1">
      <c r="A22" s="37"/>
      <c r="B22" s="37"/>
      <c r="C22" s="51"/>
      <c r="D22" s="56"/>
      <c r="E22" s="53"/>
      <c r="F22" s="54"/>
    </row>
    <row r="23" spans="1:6" ht="15.75">
      <c r="A23" s="37"/>
      <c r="B23" s="43" t="s">
        <v>77</v>
      </c>
      <c r="C23" s="51">
        <v>118843</v>
      </c>
      <c r="D23" s="56"/>
      <c r="E23" s="53">
        <v>125660</v>
      </c>
      <c r="F23" s="47">
        <f t="shared" ref="F23:F24" si="1">(+C23/E23)-1</f>
        <v>-5.4249562310997979E-2</v>
      </c>
    </row>
    <row r="24" spans="1:6" ht="15.75">
      <c r="A24" s="37"/>
      <c r="B24" s="43" t="s">
        <v>76</v>
      </c>
      <c r="C24" s="202">
        <v>5184</v>
      </c>
      <c r="D24" s="56"/>
      <c r="E24" s="210">
        <v>5004</v>
      </c>
      <c r="F24" s="47">
        <f t="shared" si="1"/>
        <v>3.5971223021582732E-2</v>
      </c>
    </row>
    <row r="25" spans="1:6" ht="15.75">
      <c r="A25" s="37"/>
      <c r="B25" s="43" t="s">
        <v>139</v>
      </c>
      <c r="C25" s="202">
        <v>11352</v>
      </c>
      <c r="D25" s="56"/>
      <c r="E25" s="210">
        <v>0</v>
      </c>
      <c r="F25" s="47" t="s">
        <v>140</v>
      </c>
    </row>
    <row r="26" spans="1:6" ht="15.75">
      <c r="A26" s="37"/>
      <c r="B26" s="43" t="s">
        <v>138</v>
      </c>
      <c r="C26" s="202">
        <v>0</v>
      </c>
      <c r="D26" s="56"/>
      <c r="E26" s="210">
        <v>17795</v>
      </c>
      <c r="F26" s="47" t="s">
        <v>140</v>
      </c>
    </row>
    <row r="27" spans="1:6" ht="15.75">
      <c r="A27" s="37"/>
      <c r="B27" s="43"/>
      <c r="C27" s="202"/>
      <c r="D27" s="56"/>
      <c r="E27" s="210"/>
      <c r="F27" s="47"/>
    </row>
    <row r="28" spans="1:6" ht="15.75">
      <c r="A28" s="37"/>
      <c r="B28" s="50" t="s">
        <v>3</v>
      </c>
      <c r="C28" s="57">
        <f>SUM(C21:C26)</f>
        <v>508478</v>
      </c>
      <c r="D28" s="58"/>
      <c r="E28" s="59">
        <f>SUM(E21:E26)</f>
        <v>575049</v>
      </c>
      <c r="F28" s="47">
        <f>(+C28/E28)-1</f>
        <v>-0.11576578691554984</v>
      </c>
    </row>
    <row r="29" spans="1:6" ht="9.75" customHeight="1">
      <c r="A29" s="37"/>
      <c r="B29" s="37"/>
      <c r="C29" s="60"/>
      <c r="D29" s="58"/>
      <c r="E29" s="61"/>
      <c r="F29" s="54"/>
    </row>
    <row r="30" spans="1:6" ht="15.75">
      <c r="A30" s="37"/>
      <c r="B30" s="50" t="s">
        <v>135</v>
      </c>
      <c r="C30" s="48">
        <v>-1560</v>
      </c>
      <c r="D30" s="58"/>
      <c r="E30" s="49">
        <v>1882</v>
      </c>
      <c r="F30" s="47">
        <f>(+C30/E30)-1</f>
        <v>-1.828905419766206</v>
      </c>
    </row>
    <row r="31" spans="1:6" ht="9" customHeight="1">
      <c r="A31" s="37"/>
      <c r="B31" s="37"/>
      <c r="C31" s="60"/>
      <c r="D31" s="58"/>
      <c r="E31" s="61"/>
      <c r="F31" s="54"/>
    </row>
    <row r="32" spans="1:6" ht="15.75">
      <c r="A32" s="37"/>
      <c r="B32" s="37" t="s">
        <v>105</v>
      </c>
      <c r="C32" s="51">
        <f>C15-C28+C30</f>
        <v>14185</v>
      </c>
      <c r="D32" s="56"/>
      <c r="E32" s="53">
        <f>E15-E28+E30</f>
        <v>10429</v>
      </c>
      <c r="F32" s="47">
        <f>((+C32/E32)-1)</f>
        <v>0.36014958289385368</v>
      </c>
    </row>
    <row r="33" spans="1:6" ht="15.75">
      <c r="A33" s="37"/>
      <c r="B33" s="43" t="s">
        <v>92</v>
      </c>
      <c r="C33" s="62">
        <v>5792</v>
      </c>
      <c r="D33" s="51"/>
      <c r="E33" s="63">
        <v>4427</v>
      </c>
      <c r="F33" s="47">
        <f>((+C33/E33)-1)</f>
        <v>0.30833521572170763</v>
      </c>
    </row>
    <row r="34" spans="1:6" ht="6" customHeight="1">
      <c r="A34" s="37"/>
      <c r="B34" s="37"/>
      <c r="C34" s="51"/>
      <c r="D34" s="45"/>
      <c r="E34" s="53"/>
      <c r="F34" s="54"/>
    </row>
    <row r="35" spans="1:6" ht="15.75">
      <c r="A35" s="37"/>
      <c r="B35" s="37" t="s">
        <v>106</v>
      </c>
      <c r="C35" s="60">
        <f>C32-C33</f>
        <v>8393</v>
      </c>
      <c r="D35" s="64"/>
      <c r="E35" s="61">
        <f>E32-E33</f>
        <v>6002</v>
      </c>
      <c r="F35" s="47">
        <f>((+C35/E35)-1)</f>
        <v>0.39836721092969007</v>
      </c>
    </row>
    <row r="36" spans="1:6" ht="7.5" customHeight="1">
      <c r="A36" s="37"/>
      <c r="B36" s="37"/>
      <c r="C36" s="60"/>
      <c r="D36" s="64"/>
      <c r="E36" s="61"/>
      <c r="F36" s="47"/>
    </row>
    <row r="37" spans="1:6" ht="30.75" customHeight="1">
      <c r="A37" s="37"/>
      <c r="B37" s="206" t="s">
        <v>120</v>
      </c>
      <c r="C37" s="48">
        <v>358</v>
      </c>
      <c r="D37" s="45"/>
      <c r="E37" s="49">
        <v>142</v>
      </c>
      <c r="F37" s="47">
        <f t="shared" ref="F37" si="2">((+C37/E37)-1)</f>
        <v>1.5211267605633805</v>
      </c>
    </row>
    <row r="38" spans="1:6" ht="22.5" customHeight="1" thickBot="1">
      <c r="A38" s="37"/>
      <c r="B38" s="37" t="s">
        <v>107</v>
      </c>
      <c r="C38" s="65">
        <f>C35+C37</f>
        <v>8751</v>
      </c>
      <c r="D38" s="45"/>
      <c r="E38" s="66">
        <f>E35+E37</f>
        <v>6144</v>
      </c>
      <c r="F38" s="47">
        <f>((+C38/E38)-1)</f>
        <v>0.42431640625</v>
      </c>
    </row>
    <row r="39" spans="1:6" ht="15" customHeight="1" thickTop="1">
      <c r="A39" s="37"/>
      <c r="B39" s="37"/>
      <c r="C39" s="67"/>
      <c r="D39" s="45"/>
      <c r="E39" s="68"/>
      <c r="F39" s="54"/>
    </row>
    <row r="40" spans="1:6" s="11" customFormat="1" ht="9" customHeight="1">
      <c r="A40" s="69"/>
      <c r="B40" s="69"/>
      <c r="C40" s="70"/>
      <c r="D40" s="70"/>
      <c r="E40" s="70"/>
      <c r="F40" s="71"/>
    </row>
    <row r="41" spans="1:6" ht="15.75">
      <c r="A41" s="37"/>
      <c r="B41" s="37" t="s">
        <v>108</v>
      </c>
      <c r="C41" s="72"/>
      <c r="D41" s="73"/>
      <c r="E41" s="74"/>
      <c r="F41" s="54"/>
    </row>
    <row r="42" spans="1:6" ht="16.5" thickBot="1">
      <c r="A42" s="37"/>
      <c r="B42" s="43" t="s">
        <v>87</v>
      </c>
      <c r="C42" s="75">
        <v>0.18</v>
      </c>
      <c r="D42" s="76"/>
      <c r="E42" s="77">
        <v>0.13</v>
      </c>
      <c r="F42" s="78">
        <f>((+C42/E42)-1)</f>
        <v>0.38461538461538458</v>
      </c>
    </row>
    <row r="43" spans="1:6" ht="17.25" thickTop="1" thickBot="1">
      <c r="A43" s="37"/>
      <c r="B43" s="43" t="s">
        <v>88</v>
      </c>
      <c r="C43" s="75">
        <v>0.14000000000000001</v>
      </c>
      <c r="D43" s="76"/>
      <c r="E43" s="77">
        <v>0.09</v>
      </c>
      <c r="F43" s="78">
        <f>((+C43/E43)-1)</f>
        <v>0.5555555555555558</v>
      </c>
    </row>
    <row r="44" spans="1:6" ht="16.5" thickTop="1">
      <c r="A44" s="37"/>
      <c r="B44" s="69"/>
      <c r="C44" s="72"/>
      <c r="D44" s="79"/>
      <c r="E44" s="74"/>
      <c r="F44" s="80"/>
    </row>
    <row r="45" spans="1:6" ht="15.75">
      <c r="A45" s="37"/>
      <c r="B45" s="37" t="s">
        <v>109</v>
      </c>
      <c r="C45" s="72"/>
      <c r="D45" s="79"/>
      <c r="E45" s="74"/>
      <c r="F45" s="80"/>
    </row>
    <row r="46" spans="1:6" ht="16.5" thickBot="1">
      <c r="A46" s="37"/>
      <c r="B46" s="43" t="s">
        <v>87</v>
      </c>
      <c r="C46" s="75">
        <v>0.18</v>
      </c>
      <c r="D46" s="76"/>
      <c r="E46" s="77">
        <v>0.13</v>
      </c>
      <c r="F46" s="78">
        <f>((+C46/E46)-1)</f>
        <v>0.38461538461538458</v>
      </c>
    </row>
    <row r="47" spans="1:6" ht="17.25" thickTop="1" thickBot="1">
      <c r="A47" s="37"/>
      <c r="B47" s="43" t="s">
        <v>88</v>
      </c>
      <c r="C47" s="75">
        <v>0.14000000000000001</v>
      </c>
      <c r="D47" s="76"/>
      <c r="E47" s="77">
        <v>0.09</v>
      </c>
      <c r="F47" s="78">
        <f>((+C47/E47)-1)</f>
        <v>0.5555555555555558</v>
      </c>
    </row>
    <row r="48" spans="1:6" ht="16.5" thickTop="1">
      <c r="A48" s="37"/>
      <c r="B48" s="69"/>
      <c r="C48" s="81"/>
      <c r="D48" s="82"/>
      <c r="E48" s="83"/>
      <c r="F48" s="84"/>
    </row>
    <row r="49" spans="1:7" ht="15.75">
      <c r="A49" s="37"/>
      <c r="B49" s="37" t="s">
        <v>89</v>
      </c>
      <c r="C49" s="85"/>
      <c r="D49" s="85"/>
      <c r="E49" s="86"/>
      <c r="F49" s="84"/>
    </row>
    <row r="50" spans="1:7" ht="16.5" thickBot="1">
      <c r="A50" s="37"/>
      <c r="B50" s="43" t="s">
        <v>87</v>
      </c>
      <c r="C50" s="75">
        <v>0.14000000000000001</v>
      </c>
      <c r="D50" s="85"/>
      <c r="E50" s="77">
        <v>0.14000000000000001</v>
      </c>
      <c r="F50" s="47" t="s">
        <v>102</v>
      </c>
    </row>
    <row r="51" spans="1:7" ht="17.25" thickTop="1" thickBot="1">
      <c r="A51" s="37"/>
      <c r="B51" s="43" t="s">
        <v>88</v>
      </c>
      <c r="C51" s="87">
        <v>0.1</v>
      </c>
      <c r="D51" s="88"/>
      <c r="E51" s="89">
        <v>0.1</v>
      </c>
      <c r="F51" s="47" t="s">
        <v>102</v>
      </c>
    </row>
    <row r="52" spans="1:7" ht="6" customHeight="1" thickTop="1">
      <c r="A52" s="37"/>
      <c r="B52" s="37"/>
      <c r="C52" s="85"/>
      <c r="D52" s="85"/>
      <c r="E52" s="86"/>
      <c r="F52" s="84"/>
    </row>
    <row r="53" spans="1:7" ht="15.75" hidden="1">
      <c r="A53" s="37"/>
      <c r="B53" s="37" t="s">
        <v>60</v>
      </c>
      <c r="C53" s="90"/>
      <c r="D53" s="90"/>
      <c r="E53" s="91"/>
      <c r="F53" s="92"/>
    </row>
    <row r="54" spans="1:7" ht="15.75" hidden="1">
      <c r="A54" s="37"/>
      <c r="B54" s="37" t="s">
        <v>45</v>
      </c>
      <c r="C54" s="93">
        <v>0</v>
      </c>
      <c r="D54" s="90"/>
      <c r="E54" s="94">
        <v>0</v>
      </c>
      <c r="F54" s="92"/>
    </row>
    <row r="55" spans="1:7" ht="15.75" hidden="1">
      <c r="A55" s="37"/>
      <c r="B55" s="37" t="s">
        <v>46</v>
      </c>
      <c r="C55" s="93">
        <v>0</v>
      </c>
      <c r="D55" s="90"/>
      <c r="E55" s="94">
        <v>0</v>
      </c>
      <c r="F55" s="92"/>
    </row>
    <row r="56" spans="1:7" s="11" customFormat="1" ht="9" customHeight="1">
      <c r="A56" s="69"/>
      <c r="B56" s="69"/>
      <c r="C56" s="70"/>
      <c r="D56" s="70"/>
      <c r="E56" s="70"/>
      <c r="F56" s="71"/>
      <c r="G56" s="5"/>
    </row>
    <row r="57" spans="1:7" ht="18" hidden="1" customHeight="1">
      <c r="A57" s="37"/>
      <c r="B57" s="203" t="s">
        <v>52</v>
      </c>
      <c r="C57" s="95"/>
      <c r="D57" s="95"/>
      <c r="E57" s="95"/>
      <c r="F57" s="96"/>
      <c r="G57" s="3"/>
    </row>
    <row r="58" spans="1:7" ht="9.9499999999999993" customHeight="1">
      <c r="A58" s="3"/>
      <c r="B58" s="3"/>
      <c r="C58" s="6"/>
      <c r="D58" s="6"/>
      <c r="E58" s="6"/>
      <c r="F58" s="7"/>
      <c r="G58" s="3"/>
    </row>
    <row r="59" spans="1:7">
      <c r="B59" s="225" t="s">
        <v>52</v>
      </c>
      <c r="C59" s="9"/>
      <c r="D59" s="9"/>
      <c r="E59" s="9"/>
      <c r="F59" s="9"/>
    </row>
    <row r="60" spans="1:7">
      <c r="B60" s="8"/>
    </row>
    <row r="62" spans="1:7">
      <c r="B62" s="10"/>
    </row>
    <row r="63" spans="1:7">
      <c r="B63" s="8"/>
    </row>
    <row r="64" spans="1:7">
      <c r="A64" s="247"/>
      <c r="B64" s="247"/>
      <c r="C64" s="247"/>
      <c r="D64" s="247"/>
      <c r="E64" s="247"/>
      <c r="F64" s="247"/>
      <c r="G64" s="2"/>
    </row>
  </sheetData>
  <mergeCells count="5">
    <mergeCell ref="A3:F3"/>
    <mergeCell ref="A4:F4"/>
    <mergeCell ref="A5:F5"/>
    <mergeCell ref="A6:F6"/>
    <mergeCell ref="A64:F64"/>
  </mergeCells>
  <pageMargins left="0.71" right="0.5" top="0.75" bottom="0.55000000000000004" header="0.5" footer="0.4"/>
  <pageSetup scale="74" orientation="portrait" r:id="rId1"/>
  <headerFooter alignWithMargins="0">
    <oddFooter>&amp;CPage 13 of 17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03"/>
  <sheetViews>
    <sheetView showOutlineSymbols="0" zoomScaleNormal="100" workbookViewId="0"/>
  </sheetViews>
  <sheetFormatPr defaultColWidth="10.21875" defaultRowHeight="15"/>
  <cols>
    <col min="1" max="1" width="4.44140625" style="1" customWidth="1"/>
    <col min="2" max="2" width="61.5546875" style="1" customWidth="1"/>
    <col min="3" max="3" width="15.5546875" style="1" customWidth="1"/>
    <col min="4" max="4" width="2.77734375" style="1" customWidth="1"/>
    <col min="5" max="5" width="15.5546875" style="1" customWidth="1"/>
    <col min="6" max="6" width="1.77734375" style="1" customWidth="1"/>
    <col min="7" max="16384" width="10.21875" style="1"/>
  </cols>
  <sheetData>
    <row r="1" spans="1:7" ht="62.25" customHeight="1"/>
    <row r="2" spans="1:7">
      <c r="A2" s="2"/>
      <c r="B2" s="2"/>
      <c r="C2" s="2"/>
      <c r="D2" s="2"/>
      <c r="E2" s="2"/>
      <c r="F2" s="2"/>
    </row>
    <row r="3" spans="1:7">
      <c r="A3" s="249"/>
      <c r="B3" s="249"/>
      <c r="C3" s="249"/>
      <c r="D3" s="249"/>
      <c r="E3" s="249"/>
      <c r="F3" s="2"/>
    </row>
    <row r="4" spans="1:7">
      <c r="A4" s="15"/>
      <c r="B4" s="2"/>
      <c r="C4" s="2"/>
      <c r="D4" s="2"/>
      <c r="E4" s="2"/>
      <c r="F4" s="2"/>
    </row>
    <row r="5" spans="1:7" ht="15.75">
      <c r="A5" s="100" t="s">
        <v>4</v>
      </c>
      <c r="B5" s="101"/>
      <c r="C5" s="101"/>
      <c r="D5" s="101"/>
      <c r="E5" s="101"/>
      <c r="F5" s="16"/>
    </row>
    <row r="6" spans="1:7" ht="15.75">
      <c r="A6" s="100" t="s">
        <v>85</v>
      </c>
      <c r="B6" s="101"/>
      <c r="C6" s="101"/>
      <c r="D6" s="101"/>
      <c r="E6" s="101"/>
      <c r="F6" s="16"/>
    </row>
    <row r="7" spans="1:7" ht="15.75">
      <c r="A7" s="100" t="s">
        <v>141</v>
      </c>
      <c r="B7" s="101"/>
      <c r="C7" s="101"/>
      <c r="D7" s="101"/>
      <c r="E7" s="101"/>
      <c r="F7" s="16"/>
    </row>
    <row r="8" spans="1:7" ht="15.75">
      <c r="A8" s="245" t="s">
        <v>44</v>
      </c>
      <c r="B8" s="245"/>
      <c r="C8" s="245"/>
      <c r="D8" s="245"/>
      <c r="E8" s="245"/>
      <c r="F8" s="36"/>
      <c r="G8" s="36"/>
    </row>
    <row r="9" spans="1:7" ht="15.75">
      <c r="A9" s="102" t="s">
        <v>86</v>
      </c>
      <c r="B9" s="101"/>
      <c r="C9" s="103"/>
      <c r="D9" s="101"/>
      <c r="E9" s="101"/>
      <c r="F9" s="16"/>
    </row>
    <row r="10" spans="1:7" ht="15.75">
      <c r="A10" s="244"/>
      <c r="B10" s="244"/>
      <c r="C10" s="244"/>
      <c r="D10" s="244"/>
      <c r="E10" s="244"/>
    </row>
    <row r="11" spans="1:7" ht="15.75" customHeight="1">
      <c r="A11" s="248"/>
      <c r="B11" s="248"/>
      <c r="C11" s="248"/>
      <c r="D11" s="248"/>
      <c r="E11" s="248"/>
    </row>
    <row r="12" spans="1:7" ht="15.75" customHeight="1">
      <c r="A12" s="97"/>
      <c r="B12" s="97"/>
      <c r="C12" s="104" t="s">
        <v>98</v>
      </c>
      <c r="D12" s="97"/>
      <c r="E12" s="105"/>
    </row>
    <row r="13" spans="1:7" ht="15.75">
      <c r="A13" s="37"/>
      <c r="B13" s="37"/>
      <c r="C13" s="106" t="s">
        <v>142</v>
      </c>
      <c r="D13" s="37"/>
      <c r="E13" s="107" t="s">
        <v>82</v>
      </c>
    </row>
    <row r="14" spans="1:7" ht="15.75">
      <c r="A14" s="108" t="s">
        <v>83</v>
      </c>
      <c r="B14" s="109"/>
      <c r="C14" s="39">
        <v>2019</v>
      </c>
      <c r="D14" s="110"/>
      <c r="E14" s="41">
        <v>2018</v>
      </c>
    </row>
    <row r="15" spans="1:7" ht="9.9499999999999993" customHeight="1">
      <c r="A15" s="37"/>
      <c r="B15" s="37"/>
      <c r="C15" s="95"/>
      <c r="D15" s="37"/>
      <c r="E15" s="37"/>
    </row>
    <row r="16" spans="1:7" ht="15.75">
      <c r="A16" s="37" t="s">
        <v>5</v>
      </c>
      <c r="B16" s="37"/>
      <c r="C16" s="95"/>
      <c r="D16" s="37"/>
      <c r="E16" s="37"/>
    </row>
    <row r="17" spans="1:5" ht="15.75">
      <c r="A17" s="37"/>
      <c r="B17" s="37" t="s">
        <v>28</v>
      </c>
      <c r="C17" s="111">
        <v>39150</v>
      </c>
      <c r="D17" s="112"/>
      <c r="E17" s="113">
        <v>53119</v>
      </c>
    </row>
    <row r="18" spans="1:5" ht="15.75">
      <c r="A18" s="37"/>
      <c r="B18" s="37" t="s">
        <v>29</v>
      </c>
      <c r="C18" s="114">
        <v>137175</v>
      </c>
      <c r="D18" s="112"/>
      <c r="E18" s="115">
        <v>131117</v>
      </c>
    </row>
    <row r="19" spans="1:5" ht="15.75">
      <c r="A19" s="37"/>
      <c r="B19" s="37" t="s">
        <v>71</v>
      </c>
      <c r="C19" s="114">
        <v>120920</v>
      </c>
      <c r="D19" s="112"/>
      <c r="E19" s="115">
        <v>108291</v>
      </c>
    </row>
    <row r="20" spans="1:5" ht="15.75">
      <c r="A20" s="37"/>
      <c r="B20" s="37" t="s">
        <v>99</v>
      </c>
      <c r="C20" s="114">
        <v>4093</v>
      </c>
      <c r="D20" s="112"/>
      <c r="E20" s="115">
        <v>4084</v>
      </c>
    </row>
    <row r="21" spans="1:5" ht="15.75">
      <c r="A21" s="37"/>
      <c r="B21" s="37" t="s">
        <v>30</v>
      </c>
      <c r="C21" s="116">
        <v>22304</v>
      </c>
      <c r="D21" s="112"/>
      <c r="E21" s="117">
        <v>24237</v>
      </c>
    </row>
    <row r="22" spans="1:5" ht="15.75">
      <c r="A22" s="37" t="s">
        <v>6</v>
      </c>
      <c r="B22" s="37"/>
      <c r="C22" s="116">
        <f>SUM(C17:C21)</f>
        <v>323642</v>
      </c>
      <c r="D22" s="112"/>
      <c r="E22" s="117">
        <f>SUM(E17:E21)</f>
        <v>320848</v>
      </c>
    </row>
    <row r="23" spans="1:5" ht="9.9499999999999993" customHeight="1">
      <c r="A23" s="37"/>
      <c r="B23" s="37"/>
      <c r="C23" s="114"/>
      <c r="D23" s="37"/>
      <c r="E23" s="115"/>
    </row>
    <row r="24" spans="1:5" ht="15.75" hidden="1">
      <c r="A24" s="37"/>
      <c r="B24" s="37" t="s">
        <v>55</v>
      </c>
      <c r="C24" s="114">
        <v>125431</v>
      </c>
      <c r="D24" s="112"/>
      <c r="E24" s="115">
        <v>125431</v>
      </c>
    </row>
    <row r="25" spans="1:5" ht="15.75" hidden="1">
      <c r="A25" s="37"/>
      <c r="B25" s="37" t="s">
        <v>31</v>
      </c>
      <c r="C25" s="116">
        <v>-98195</v>
      </c>
      <c r="D25" s="112"/>
      <c r="E25" s="117">
        <v>-98195</v>
      </c>
    </row>
    <row r="26" spans="1:5" ht="15.75">
      <c r="A26" s="37" t="s">
        <v>7</v>
      </c>
      <c r="B26" s="37"/>
      <c r="C26" s="116">
        <v>31678</v>
      </c>
      <c r="D26" s="112"/>
      <c r="E26" s="117">
        <v>34303</v>
      </c>
    </row>
    <row r="27" spans="1:5" ht="9.9499999999999993" customHeight="1">
      <c r="A27" s="37"/>
      <c r="B27" s="37"/>
      <c r="C27" s="114"/>
      <c r="D27" s="37"/>
      <c r="E27" s="115"/>
    </row>
    <row r="28" spans="1:5" ht="15.75" customHeight="1">
      <c r="A28" s="118" t="s">
        <v>24</v>
      </c>
      <c r="B28" s="118"/>
      <c r="C28" s="114"/>
      <c r="D28" s="37"/>
      <c r="E28" s="115"/>
    </row>
    <row r="29" spans="1:5" ht="15.75" customHeight="1">
      <c r="A29" s="118"/>
      <c r="B29" s="238" t="s">
        <v>127</v>
      </c>
      <c r="C29" s="114">
        <v>102078</v>
      </c>
      <c r="D29" s="37"/>
      <c r="E29" s="239">
        <v>0</v>
      </c>
    </row>
    <row r="30" spans="1:5" ht="15.75" customHeight="1">
      <c r="A30" s="118"/>
      <c r="B30" s="118" t="s">
        <v>53</v>
      </c>
      <c r="C30" s="114">
        <v>97186</v>
      </c>
      <c r="D30" s="37"/>
      <c r="E30" s="115">
        <v>96890</v>
      </c>
    </row>
    <row r="31" spans="1:5" ht="15.75" customHeight="1">
      <c r="A31" s="118"/>
      <c r="B31" s="118" t="s">
        <v>56</v>
      </c>
      <c r="C31" s="114">
        <v>79950</v>
      </c>
      <c r="D31" s="37"/>
      <c r="E31" s="115">
        <v>85023</v>
      </c>
    </row>
    <row r="32" spans="1:5" ht="15.75" customHeight="1">
      <c r="A32" s="118"/>
      <c r="B32" s="118" t="s">
        <v>32</v>
      </c>
      <c r="C32" s="114">
        <v>68436</v>
      </c>
      <c r="D32" s="37"/>
      <c r="E32" s="115">
        <v>72210</v>
      </c>
    </row>
    <row r="33" spans="1:5" ht="15.75" customHeight="1">
      <c r="A33" s="118"/>
      <c r="B33" s="118" t="s">
        <v>67</v>
      </c>
      <c r="C33" s="114">
        <v>20545</v>
      </c>
      <c r="D33" s="37"/>
      <c r="E33" s="115">
        <v>22146</v>
      </c>
    </row>
    <row r="34" spans="1:5" ht="15.75" customHeight="1">
      <c r="A34" s="118"/>
      <c r="B34" s="118" t="s">
        <v>54</v>
      </c>
      <c r="C34" s="114">
        <v>70725</v>
      </c>
      <c r="D34" s="37"/>
      <c r="E34" s="115">
        <v>70022</v>
      </c>
    </row>
    <row r="35" spans="1:5" ht="15.75" customHeight="1">
      <c r="A35" s="119" t="s">
        <v>25</v>
      </c>
      <c r="B35" s="119"/>
      <c r="C35" s="120">
        <f>SUM(C29:C34)</f>
        <v>438920</v>
      </c>
      <c r="D35" s="112"/>
      <c r="E35" s="121">
        <f>SUM(E30:E34)</f>
        <v>346291</v>
      </c>
    </row>
    <row r="36" spans="1:5" ht="9.9499999999999993" customHeight="1">
      <c r="A36" s="37"/>
      <c r="B36" s="37"/>
      <c r="C36" s="95"/>
      <c r="D36" s="37"/>
      <c r="E36" s="37"/>
    </row>
    <row r="37" spans="1:5" ht="16.5" thickBot="1">
      <c r="A37" s="37" t="s">
        <v>8</v>
      </c>
      <c r="B37" s="37"/>
      <c r="C37" s="122">
        <f>C22+C26+C35</f>
        <v>794240</v>
      </c>
      <c r="D37" s="112"/>
      <c r="E37" s="123">
        <f>E22+E26+E35</f>
        <v>701442</v>
      </c>
    </row>
    <row r="38" spans="1:5" ht="9.9499999999999993" customHeight="1" thickTop="1">
      <c r="A38" s="37"/>
      <c r="B38" s="37"/>
      <c r="C38" s="95"/>
      <c r="D38" s="37"/>
      <c r="E38" s="37"/>
    </row>
    <row r="39" spans="1:5" ht="9.9499999999999993" customHeight="1">
      <c r="A39" s="37"/>
      <c r="B39" s="37"/>
      <c r="C39" s="95"/>
      <c r="D39" s="37"/>
      <c r="E39" s="37"/>
    </row>
    <row r="40" spans="1:5" ht="15.75">
      <c r="A40" s="108" t="s">
        <v>84</v>
      </c>
      <c r="B40" s="109"/>
      <c r="C40" s="95"/>
      <c r="D40" s="37"/>
      <c r="E40" s="37"/>
    </row>
    <row r="41" spans="1:5" ht="9.9499999999999993" customHeight="1">
      <c r="A41" s="37"/>
      <c r="B41" s="37"/>
      <c r="C41" s="95"/>
      <c r="D41" s="37"/>
      <c r="E41" s="37"/>
    </row>
    <row r="42" spans="1:5" ht="15.75">
      <c r="A42" s="37" t="s">
        <v>9</v>
      </c>
      <c r="B42" s="37"/>
      <c r="C42" s="95"/>
      <c r="D42" s="37"/>
      <c r="E42" s="37"/>
    </row>
    <row r="43" spans="1:5" ht="15.75">
      <c r="A43" s="37"/>
      <c r="B43" s="37" t="s">
        <v>33</v>
      </c>
      <c r="C43" s="124">
        <v>36629</v>
      </c>
      <c r="D43" s="125"/>
      <c r="E43" s="126">
        <v>23195</v>
      </c>
    </row>
    <row r="44" spans="1:5" ht="15.75">
      <c r="A44" s="37"/>
      <c r="B44" s="37" t="s">
        <v>34</v>
      </c>
      <c r="C44" s="127">
        <v>31970</v>
      </c>
      <c r="D44" s="128"/>
      <c r="E44" s="128">
        <v>37834</v>
      </c>
    </row>
    <row r="45" spans="1:5" ht="15.75">
      <c r="A45" s="37"/>
      <c r="B45" s="37" t="s">
        <v>128</v>
      </c>
      <c r="C45" s="127">
        <v>29697</v>
      </c>
      <c r="D45" s="128"/>
      <c r="E45" s="240">
        <v>0</v>
      </c>
    </row>
    <row r="46" spans="1:5" ht="15.75">
      <c r="A46" s="37"/>
      <c r="B46" s="37" t="s">
        <v>57</v>
      </c>
      <c r="C46" s="127">
        <v>56390</v>
      </c>
      <c r="D46" s="128"/>
      <c r="E46" s="128">
        <v>66530</v>
      </c>
    </row>
    <row r="47" spans="1:5" ht="15.75">
      <c r="A47" s="37"/>
      <c r="B47" s="118" t="s">
        <v>37</v>
      </c>
      <c r="C47" s="127">
        <v>13906</v>
      </c>
      <c r="D47" s="128"/>
      <c r="E47" s="128">
        <v>15246</v>
      </c>
    </row>
    <row r="48" spans="1:5" ht="15.75">
      <c r="A48" s="37"/>
      <c r="B48" s="37" t="s">
        <v>78</v>
      </c>
      <c r="C48" s="129">
        <v>1012</v>
      </c>
      <c r="D48" s="128"/>
      <c r="E48" s="130">
        <v>3145</v>
      </c>
    </row>
    <row r="49" spans="1:5" ht="15.75">
      <c r="A49" s="37"/>
      <c r="B49" s="37" t="s">
        <v>73</v>
      </c>
      <c r="C49" s="241">
        <v>0</v>
      </c>
      <c r="D49" s="128"/>
      <c r="E49" s="128">
        <v>15919</v>
      </c>
    </row>
    <row r="50" spans="1:5" ht="15.75">
      <c r="A50" s="37"/>
      <c r="B50" s="37" t="s">
        <v>69</v>
      </c>
      <c r="C50" s="127">
        <v>45435</v>
      </c>
      <c r="D50" s="128"/>
      <c r="E50" s="128">
        <v>32391</v>
      </c>
    </row>
    <row r="51" spans="1:5" ht="15.75">
      <c r="A51" s="37"/>
      <c r="B51" s="37" t="s">
        <v>35</v>
      </c>
      <c r="C51" s="127">
        <v>29931</v>
      </c>
      <c r="D51" s="128"/>
      <c r="E51" s="128">
        <v>30961</v>
      </c>
    </row>
    <row r="52" spans="1:5" ht="15.75">
      <c r="A52" s="37"/>
      <c r="B52" s="37" t="s">
        <v>129</v>
      </c>
      <c r="C52" s="131">
        <v>24</v>
      </c>
      <c r="D52" s="128"/>
      <c r="E52" s="132">
        <v>89</v>
      </c>
    </row>
    <row r="53" spans="1:5" ht="15.75">
      <c r="A53" s="37" t="s">
        <v>10</v>
      </c>
      <c r="B53" s="37"/>
      <c r="C53" s="131">
        <f>SUM(C43:C52)</f>
        <v>244994</v>
      </c>
      <c r="D53" s="128"/>
      <c r="E53" s="132">
        <f>SUM(E43:E52)</f>
        <v>225310</v>
      </c>
    </row>
    <row r="54" spans="1:5" ht="9.9499999999999993" customHeight="1">
      <c r="A54" s="37"/>
      <c r="B54" s="37"/>
      <c r="C54" s="127"/>
      <c r="D54" s="128"/>
      <c r="E54" s="128"/>
    </row>
    <row r="55" spans="1:5" ht="15.75" customHeight="1">
      <c r="A55" s="118" t="s">
        <v>26</v>
      </c>
      <c r="B55" s="118"/>
      <c r="C55" s="127"/>
      <c r="D55" s="128"/>
      <c r="E55" s="128"/>
    </row>
    <row r="56" spans="1:5" ht="15.75" customHeight="1">
      <c r="A56" s="118"/>
      <c r="B56" s="118" t="s">
        <v>130</v>
      </c>
      <c r="C56" s="127">
        <v>166155</v>
      </c>
      <c r="D56" s="128"/>
      <c r="E56" s="128">
        <v>167126</v>
      </c>
    </row>
    <row r="57" spans="1:5" ht="15.75" customHeight="1">
      <c r="A57" s="118"/>
      <c r="B57" s="118" t="s">
        <v>128</v>
      </c>
      <c r="C57" s="127">
        <v>87453</v>
      </c>
      <c r="D57" s="128"/>
      <c r="E57" s="240">
        <v>0</v>
      </c>
    </row>
    <row r="58" spans="1:5" ht="15.75" customHeight="1">
      <c r="A58" s="118"/>
      <c r="B58" s="118" t="s">
        <v>36</v>
      </c>
      <c r="C58" s="127">
        <v>23750</v>
      </c>
      <c r="D58" s="128"/>
      <c r="E58" s="128">
        <v>21713</v>
      </c>
    </row>
    <row r="59" spans="1:5" ht="15.75" customHeight="1">
      <c r="A59" s="118"/>
      <c r="B59" s="118" t="s">
        <v>95</v>
      </c>
      <c r="C59" s="127">
        <v>72130</v>
      </c>
      <c r="D59" s="128"/>
      <c r="E59" s="128">
        <v>74323</v>
      </c>
    </row>
    <row r="60" spans="1:5" ht="15.75" customHeight="1">
      <c r="A60" s="118"/>
      <c r="B60" s="118" t="s">
        <v>58</v>
      </c>
      <c r="C60" s="127">
        <v>30242</v>
      </c>
      <c r="D60" s="128"/>
      <c r="E60" s="128">
        <v>32024</v>
      </c>
    </row>
    <row r="61" spans="1:5" ht="15.75">
      <c r="A61" s="119" t="s">
        <v>27</v>
      </c>
      <c r="B61" s="119"/>
      <c r="C61" s="133">
        <f>SUM(C56:C60)</f>
        <v>379730</v>
      </c>
      <c r="D61" s="128"/>
      <c r="E61" s="134">
        <f>SUM(E56:E60)</f>
        <v>295186</v>
      </c>
    </row>
    <row r="62" spans="1:5" ht="15.75">
      <c r="A62" s="119"/>
      <c r="B62" s="119"/>
      <c r="C62" s="204"/>
      <c r="D62" s="128"/>
      <c r="E62" s="205"/>
    </row>
    <row r="63" spans="1:5" ht="15.75">
      <c r="A63" s="37" t="s">
        <v>113</v>
      </c>
      <c r="B63" s="37"/>
      <c r="C63" s="207">
        <v>5117</v>
      </c>
      <c r="D63" s="128"/>
      <c r="E63" s="211">
        <v>5500</v>
      </c>
    </row>
    <row r="64" spans="1:5" ht="9.9499999999999993" customHeight="1">
      <c r="A64" s="37"/>
      <c r="B64" s="37"/>
      <c r="C64" s="114"/>
      <c r="D64" s="115"/>
      <c r="E64" s="115"/>
    </row>
    <row r="65" spans="1:5" ht="15.75" customHeight="1">
      <c r="A65" s="37" t="s">
        <v>11</v>
      </c>
      <c r="B65" s="37"/>
      <c r="C65" s="114"/>
      <c r="D65" s="115"/>
      <c r="E65" s="115"/>
    </row>
    <row r="66" spans="1:5" ht="15.75">
      <c r="A66" s="37"/>
      <c r="B66" s="37" t="s">
        <v>38</v>
      </c>
      <c r="C66" s="114">
        <v>30667</v>
      </c>
      <c r="D66" s="115"/>
      <c r="E66" s="115">
        <v>30927</v>
      </c>
    </row>
    <row r="67" spans="1:5" ht="15.75">
      <c r="A67" s="37"/>
      <c r="B67" s="37" t="s">
        <v>39</v>
      </c>
      <c r="C67" s="114">
        <v>22958</v>
      </c>
      <c r="D67" s="115"/>
      <c r="E67" s="115">
        <v>24408</v>
      </c>
    </row>
    <row r="68" spans="1:5" ht="15.75">
      <c r="A68" s="37"/>
      <c r="B68" s="37" t="s">
        <v>40</v>
      </c>
      <c r="C68" s="114">
        <v>60601</v>
      </c>
      <c r="D68" s="115"/>
      <c r="E68" s="115">
        <v>58793</v>
      </c>
    </row>
    <row r="69" spans="1:5" ht="15.75">
      <c r="A69" s="37"/>
      <c r="B69" s="37" t="s">
        <v>41</v>
      </c>
      <c r="C69" s="114">
        <v>258329</v>
      </c>
      <c r="D69" s="115"/>
      <c r="E69" s="115">
        <v>273607</v>
      </c>
    </row>
    <row r="70" spans="1:5" ht="15.75">
      <c r="A70" s="37"/>
      <c r="B70" s="37" t="s">
        <v>42</v>
      </c>
      <c r="C70" s="116">
        <v>-211634</v>
      </c>
      <c r="D70" s="115"/>
      <c r="E70" s="117">
        <v>-216447</v>
      </c>
    </row>
    <row r="71" spans="1:5" ht="15.75">
      <c r="A71" s="37" t="s">
        <v>81</v>
      </c>
      <c r="B71" s="99"/>
      <c r="C71" s="135">
        <f>SUM(C66:C70)</f>
        <v>160921</v>
      </c>
      <c r="D71" s="115"/>
      <c r="E71" s="136">
        <f>SUM(E66:E70)</f>
        <v>171288</v>
      </c>
    </row>
    <row r="72" spans="1:5" ht="15.75">
      <c r="A72" s="37" t="s">
        <v>62</v>
      </c>
      <c r="B72" s="37"/>
      <c r="C72" s="137">
        <v>3478</v>
      </c>
      <c r="D72" s="115"/>
      <c r="E72" s="138">
        <v>4158</v>
      </c>
    </row>
    <row r="73" spans="1:5" ht="15.75">
      <c r="A73" s="37" t="s">
        <v>12</v>
      </c>
      <c r="B73" s="37"/>
      <c r="C73" s="116">
        <f>SUM(C71:C72)</f>
        <v>164399</v>
      </c>
      <c r="D73" s="115"/>
      <c r="E73" s="117">
        <f>SUM(E71:E72)</f>
        <v>175446</v>
      </c>
    </row>
    <row r="74" spans="1:5" ht="12.75" customHeight="1">
      <c r="A74" s="37"/>
      <c r="B74" s="37"/>
      <c r="C74" s="95"/>
      <c r="D74" s="37"/>
      <c r="E74" s="37"/>
    </row>
    <row r="75" spans="1:5" ht="16.5" thickBot="1">
      <c r="A75" s="37" t="s">
        <v>13</v>
      </c>
      <c r="B75" s="37"/>
      <c r="C75" s="139">
        <f>C53+C63+C61+C73</f>
        <v>794240</v>
      </c>
      <c r="D75" s="112"/>
      <c r="E75" s="140">
        <f>E53+E63+E61+E73</f>
        <v>701442</v>
      </c>
    </row>
    <row r="76" spans="1:5" ht="16.5" thickTop="1">
      <c r="A76" s="37"/>
      <c r="B76" s="37"/>
      <c r="C76" s="101"/>
      <c r="D76" s="101"/>
      <c r="E76" s="101"/>
    </row>
    <row r="77" spans="1:5">
      <c r="A77" s="4"/>
      <c r="B77" s="16"/>
      <c r="C77" s="2"/>
      <c r="D77" s="2"/>
      <c r="E77" s="2"/>
    </row>
    <row r="80" spans="1:5" ht="15.75">
      <c r="B80" s="3"/>
      <c r="C80" s="17"/>
      <c r="D80" s="18"/>
      <c r="E80" s="18"/>
    </row>
    <row r="95" spans="14:15">
      <c r="N95" s="19"/>
      <c r="O95" s="19"/>
    </row>
    <row r="96" spans="14:15">
      <c r="N96" s="19"/>
      <c r="O96" s="19"/>
    </row>
    <row r="97" spans="14:15">
      <c r="N97" s="19"/>
      <c r="O97" s="19"/>
    </row>
    <row r="98" spans="14:15">
      <c r="N98" s="19"/>
      <c r="O98" s="19"/>
    </row>
    <row r="99" spans="14:15">
      <c r="N99" s="20"/>
      <c r="O99" s="20"/>
    </row>
    <row r="203" spans="13:19">
      <c r="M203" s="19"/>
      <c r="N203" s="19"/>
      <c r="R203" s="19"/>
      <c r="S203" s="19"/>
    </row>
    <row r="204" spans="13:19">
      <c r="M204" s="19"/>
      <c r="N204" s="19"/>
      <c r="R204" s="19"/>
      <c r="S204" s="19"/>
    </row>
    <row r="205" spans="13:19">
      <c r="M205" s="19"/>
      <c r="N205" s="19"/>
      <c r="R205" s="19"/>
      <c r="S205" s="19"/>
    </row>
    <row r="206" spans="13:19">
      <c r="M206" s="19"/>
      <c r="N206" s="19"/>
      <c r="R206" s="19"/>
      <c r="S206" s="19"/>
    </row>
    <row r="207" spans="13:19">
      <c r="M207" s="21"/>
      <c r="N207" s="21"/>
      <c r="R207" s="21"/>
      <c r="S207" s="21"/>
    </row>
    <row r="265" spans="13:18">
      <c r="O265" s="19"/>
      <c r="P265" s="19"/>
      <c r="Q265" s="22"/>
    </row>
    <row r="267" spans="13:18">
      <c r="M267" s="22"/>
      <c r="O267" s="19"/>
      <c r="P267" s="19"/>
      <c r="Q267" s="19"/>
      <c r="R267" s="22"/>
    </row>
    <row r="268" spans="13:18">
      <c r="M268" s="22"/>
      <c r="O268" s="19"/>
      <c r="P268" s="19"/>
      <c r="Q268" s="19"/>
      <c r="R268" s="22"/>
    </row>
    <row r="269" spans="13:18">
      <c r="M269" s="22"/>
      <c r="O269" s="19"/>
      <c r="P269" s="19"/>
      <c r="Q269" s="19"/>
      <c r="R269" s="22"/>
    </row>
    <row r="270" spans="13:18">
      <c r="M270" s="22"/>
      <c r="O270" s="19"/>
      <c r="P270" s="19"/>
      <c r="Q270" s="19"/>
      <c r="R270" s="22"/>
    </row>
    <row r="271" spans="13:18">
      <c r="M271" s="22"/>
      <c r="O271" s="19"/>
      <c r="P271" s="19"/>
      <c r="Q271" s="19"/>
      <c r="R271" s="22"/>
    </row>
    <row r="272" spans="13:18">
      <c r="M272" s="22"/>
      <c r="O272" s="19"/>
      <c r="P272" s="19"/>
      <c r="Q272" s="19"/>
      <c r="R272" s="22"/>
    </row>
    <row r="273" spans="13:18">
      <c r="M273" s="22"/>
      <c r="O273" s="19"/>
      <c r="P273" s="19"/>
      <c r="Q273" s="19"/>
      <c r="R273" s="22"/>
    </row>
    <row r="274" spans="13:18">
      <c r="M274" s="22"/>
      <c r="O274" s="19"/>
      <c r="P274" s="19"/>
      <c r="Q274" s="19"/>
      <c r="R274" s="22"/>
    </row>
    <row r="275" spans="13:18">
      <c r="M275" s="22"/>
      <c r="O275" s="19"/>
      <c r="P275" s="19"/>
      <c r="Q275" s="19"/>
      <c r="R275" s="22"/>
    </row>
    <row r="276" spans="13:18">
      <c r="M276" s="22"/>
      <c r="O276" s="19"/>
      <c r="P276" s="19"/>
      <c r="Q276" s="19"/>
      <c r="R276" s="22"/>
    </row>
    <row r="277" spans="13:18">
      <c r="M277" s="22"/>
      <c r="O277" s="19"/>
      <c r="P277" s="19"/>
      <c r="Q277" s="19"/>
      <c r="R277" s="22"/>
    </row>
    <row r="278" spans="13:18">
      <c r="M278" s="22"/>
      <c r="O278" s="19"/>
      <c r="P278" s="19"/>
      <c r="Q278" s="19"/>
      <c r="R278" s="22"/>
    </row>
    <row r="279" spans="13:18">
      <c r="M279" s="22"/>
      <c r="O279" s="19"/>
      <c r="P279" s="19"/>
      <c r="Q279" s="19"/>
      <c r="R279" s="22"/>
    </row>
    <row r="280" spans="13:18">
      <c r="M280" s="22"/>
      <c r="O280" s="19"/>
      <c r="P280" s="19"/>
      <c r="Q280" s="19"/>
      <c r="R280" s="22"/>
    </row>
    <row r="281" spans="13:18">
      <c r="M281" s="22"/>
      <c r="O281" s="19"/>
      <c r="P281" s="19"/>
      <c r="Q281" s="19"/>
      <c r="R281" s="22"/>
    </row>
    <row r="282" spans="13:18">
      <c r="M282" s="22"/>
      <c r="O282" s="19"/>
      <c r="P282" s="19"/>
      <c r="Q282" s="19"/>
      <c r="R282" s="22"/>
    </row>
    <row r="283" spans="13:18">
      <c r="M283" s="22"/>
      <c r="O283" s="19"/>
      <c r="P283" s="19"/>
      <c r="Q283" s="19"/>
      <c r="R283" s="22"/>
    </row>
    <row r="284" spans="13:18">
      <c r="M284" s="22"/>
      <c r="O284" s="19"/>
      <c r="P284" s="19"/>
      <c r="Q284" s="19"/>
      <c r="R284" s="22"/>
    </row>
    <row r="285" spans="13:18">
      <c r="M285" s="22"/>
      <c r="O285" s="19"/>
      <c r="P285" s="19"/>
      <c r="Q285" s="19"/>
      <c r="R285" s="22"/>
    </row>
    <row r="286" spans="13:18">
      <c r="M286" s="22"/>
      <c r="O286" s="19"/>
      <c r="P286" s="19"/>
      <c r="Q286" s="19"/>
      <c r="R286" s="22"/>
    </row>
    <row r="288" spans="13:18">
      <c r="M288" s="22"/>
      <c r="O288" s="19"/>
      <c r="P288" s="19"/>
      <c r="Q288" s="19"/>
      <c r="R288" s="22"/>
    </row>
    <row r="293" spans="13:18">
      <c r="M293" s="22"/>
      <c r="O293" s="19"/>
      <c r="P293" s="19"/>
      <c r="Q293" s="19"/>
      <c r="R293" s="22"/>
    </row>
    <row r="294" spans="13:18">
      <c r="O294" s="19"/>
      <c r="P294" s="19"/>
      <c r="Q294" s="19"/>
    </row>
    <row r="295" spans="13:18">
      <c r="M295" s="22"/>
      <c r="O295" s="19"/>
      <c r="P295" s="19"/>
      <c r="Q295" s="19"/>
      <c r="R295" s="22"/>
    </row>
    <row r="296" spans="13:18">
      <c r="O296" s="19"/>
      <c r="P296" s="19"/>
      <c r="Q296" s="19"/>
    </row>
    <row r="297" spans="13:18">
      <c r="M297" s="22"/>
      <c r="O297" s="19"/>
      <c r="P297" s="19"/>
      <c r="Q297" s="19"/>
      <c r="R297" s="22"/>
    </row>
    <row r="298" spans="13:18">
      <c r="O298" s="19"/>
      <c r="P298" s="19"/>
      <c r="Q298" s="19"/>
    </row>
    <row r="299" spans="13:18">
      <c r="M299" s="22"/>
      <c r="O299" s="19"/>
      <c r="P299" s="19"/>
      <c r="Q299" s="19"/>
      <c r="R299" s="22"/>
    </row>
    <row r="303" spans="13:18">
      <c r="M303" s="22"/>
      <c r="O303" s="19"/>
      <c r="P303" s="19"/>
      <c r="Q303" s="19"/>
      <c r="R303" s="22"/>
    </row>
  </sheetData>
  <mergeCells count="4">
    <mergeCell ref="A11:E11"/>
    <mergeCell ref="A3:E3"/>
    <mergeCell ref="A10:E10"/>
    <mergeCell ref="A8:E8"/>
  </mergeCells>
  <phoneticPr fontId="0" type="noConversion"/>
  <printOptions horizontalCentered="1"/>
  <pageMargins left="0.5" right="0.5" top="0.75" bottom="0.55000000000000004" header="0.5" footer="0.4"/>
  <pageSetup scale="63" orientation="portrait" r:id="rId1"/>
  <headerFooter alignWithMargins="0">
    <oddFooter>&amp;C&amp;"Arial,Regular"Page 14 of 17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showGridLines="0" showOutlineSymbols="0" topLeftCell="A13" zoomScaleNormal="100" workbookViewId="0"/>
  </sheetViews>
  <sheetFormatPr defaultColWidth="10.21875" defaultRowHeight="15"/>
  <cols>
    <col min="1" max="1" width="30.77734375" style="11" customWidth="1"/>
    <col min="2" max="3" width="9.77734375" style="11" customWidth="1"/>
    <col min="4" max="4" width="8.33203125" style="11" bestFit="1" customWidth="1"/>
    <col min="5" max="6" width="10.77734375" style="11" customWidth="1"/>
    <col min="7" max="7" width="8.33203125" style="11" customWidth="1"/>
    <col min="8" max="9" width="10.77734375" style="11" customWidth="1"/>
    <col min="10" max="10" width="8.33203125" style="11" customWidth="1"/>
    <col min="11" max="11" width="6.109375" style="11" customWidth="1"/>
    <col min="12" max="12" width="10.88671875" style="11" hidden="1" customWidth="1"/>
    <col min="13" max="13" width="8.77734375" style="11" hidden="1" customWidth="1"/>
    <col min="14" max="14" width="3.77734375" style="11" customWidth="1"/>
    <col min="15" max="16384" width="10.21875" style="11"/>
  </cols>
  <sheetData>
    <row r="1" spans="1:14" ht="79.5" customHeight="1">
      <c r="H1"/>
    </row>
    <row r="2" spans="1:14" ht="15.75">
      <c r="A2" s="250" t="s">
        <v>15</v>
      </c>
      <c r="B2" s="250"/>
      <c r="C2" s="250"/>
      <c r="D2" s="250"/>
      <c r="E2" s="250"/>
      <c r="F2" s="250"/>
      <c r="G2" s="250"/>
      <c r="H2" s="250"/>
      <c r="I2" s="250"/>
      <c r="J2" s="250"/>
      <c r="K2" s="32"/>
      <c r="L2" s="32"/>
      <c r="M2" s="32"/>
    </row>
    <row r="3" spans="1:14" ht="15.75">
      <c r="A3" s="250" t="s">
        <v>131</v>
      </c>
      <c r="B3" s="250"/>
      <c r="C3" s="250"/>
      <c r="D3" s="250"/>
      <c r="E3" s="250"/>
      <c r="F3" s="250"/>
      <c r="G3" s="250"/>
      <c r="H3" s="250"/>
      <c r="I3" s="250"/>
      <c r="J3" s="250"/>
      <c r="K3" s="33"/>
      <c r="L3" s="33"/>
      <c r="M3" s="33"/>
    </row>
    <row r="4" spans="1:14" ht="15.75">
      <c r="A4" s="251" t="s">
        <v>44</v>
      </c>
      <c r="B4" s="251"/>
      <c r="C4" s="251"/>
      <c r="D4" s="251"/>
      <c r="E4" s="251"/>
      <c r="F4" s="251"/>
      <c r="G4" s="251"/>
      <c r="H4" s="251"/>
      <c r="I4" s="251"/>
      <c r="J4" s="251"/>
      <c r="K4" s="34"/>
      <c r="L4" s="34"/>
      <c r="M4" s="34"/>
      <c r="N4" s="12"/>
    </row>
    <row r="5" spans="1:14" ht="15.75">
      <c r="A5" s="252" t="s">
        <v>51</v>
      </c>
      <c r="B5" s="252"/>
      <c r="C5" s="252"/>
      <c r="D5" s="252"/>
      <c r="E5" s="252"/>
      <c r="F5" s="252"/>
      <c r="G5" s="252"/>
      <c r="H5" s="252"/>
      <c r="I5" s="252"/>
      <c r="J5" s="252"/>
      <c r="K5" s="31"/>
      <c r="L5" s="31"/>
      <c r="M5" s="31"/>
    </row>
    <row r="6" spans="1:14">
      <c r="A6" s="141"/>
      <c r="B6" s="141"/>
      <c r="C6" s="141"/>
      <c r="D6" s="141"/>
      <c r="E6" s="141"/>
      <c r="F6" s="141"/>
      <c r="G6" s="141"/>
      <c r="H6" s="141"/>
      <c r="I6" s="141"/>
      <c r="J6" s="141"/>
      <c r="K6" s="31"/>
      <c r="L6" s="31"/>
      <c r="M6" s="31"/>
    </row>
    <row r="7" spans="1:14" ht="15.75">
      <c r="A7" s="253" t="s">
        <v>137</v>
      </c>
      <c r="B7" s="253"/>
      <c r="C7" s="253"/>
      <c r="D7" s="253"/>
      <c r="E7" s="253"/>
      <c r="F7" s="253"/>
      <c r="G7" s="253"/>
      <c r="H7" s="253"/>
      <c r="I7" s="253"/>
      <c r="J7" s="253"/>
      <c r="K7" s="31"/>
      <c r="L7" s="31"/>
      <c r="M7" s="31"/>
    </row>
    <row r="8" spans="1:14" ht="15.75">
      <c r="A8" s="209"/>
      <c r="B8" s="209"/>
      <c r="C8" s="209"/>
      <c r="D8" s="209"/>
      <c r="E8" s="209"/>
      <c r="F8" s="209"/>
      <c r="G8" s="209"/>
      <c r="H8" s="209"/>
      <c r="I8" s="209"/>
      <c r="J8" s="209"/>
      <c r="K8" s="31"/>
      <c r="L8" s="31"/>
      <c r="M8" s="31"/>
    </row>
    <row r="9" spans="1:14" ht="32.25" customHeight="1">
      <c r="A9" s="69"/>
      <c r="B9" s="254" t="s">
        <v>116</v>
      </c>
      <c r="C9" s="254"/>
      <c r="D9" s="142" t="s">
        <v>48</v>
      </c>
      <c r="E9" s="254" t="s">
        <v>117</v>
      </c>
      <c r="F9" s="254"/>
      <c r="G9" s="142" t="s">
        <v>48</v>
      </c>
      <c r="H9" s="254" t="s">
        <v>118</v>
      </c>
      <c r="I9" s="254"/>
      <c r="J9" s="142" t="s">
        <v>48</v>
      </c>
      <c r="K9" s="31"/>
      <c r="L9" s="31"/>
      <c r="M9" s="31"/>
    </row>
    <row r="10" spans="1:14" ht="16.5" thickBot="1">
      <c r="A10" s="143"/>
      <c r="B10" s="144">
        <v>2019</v>
      </c>
      <c r="C10" s="145">
        <v>2018</v>
      </c>
      <c r="D10" s="145" t="s">
        <v>49</v>
      </c>
      <c r="E10" s="144">
        <v>2019</v>
      </c>
      <c r="F10" s="145">
        <v>2018</v>
      </c>
      <c r="G10" s="145" t="s">
        <v>49</v>
      </c>
      <c r="H10" s="144">
        <v>2019</v>
      </c>
      <c r="I10" s="145">
        <v>2018</v>
      </c>
      <c r="J10" s="145" t="s">
        <v>49</v>
      </c>
      <c r="K10" s="31"/>
      <c r="L10" s="31"/>
      <c r="M10" s="31"/>
    </row>
    <row r="11" spans="1:14" ht="16.5" thickTop="1">
      <c r="A11" s="69"/>
      <c r="B11" s="146"/>
      <c r="C11" s="141"/>
      <c r="D11" s="141"/>
      <c r="E11" s="147"/>
      <c r="F11" s="148"/>
      <c r="G11" s="148"/>
      <c r="H11" s="146"/>
      <c r="I11" s="141"/>
      <c r="J11" s="141"/>
      <c r="K11" s="31"/>
      <c r="L11" s="31"/>
      <c r="M11" s="31"/>
    </row>
    <row r="12" spans="1:14" ht="15.75">
      <c r="A12" s="149" t="s">
        <v>21</v>
      </c>
      <c r="B12" s="150">
        <v>99518</v>
      </c>
      <c r="C12" s="151">
        <v>102644</v>
      </c>
      <c r="D12" s="212">
        <f>(B12-C12)/C12</f>
        <v>-3.0454775729706559E-2</v>
      </c>
      <c r="E12" s="150">
        <v>86003</v>
      </c>
      <c r="F12" s="151">
        <v>93110</v>
      </c>
      <c r="G12" s="212">
        <f>(E12-F12)/F12</f>
        <v>-7.6329073139297599E-2</v>
      </c>
      <c r="H12" s="150">
        <v>71360</v>
      </c>
      <c r="I12" s="151">
        <v>83290</v>
      </c>
      <c r="J12" s="212">
        <f>(H12-I12)/I12</f>
        <v>-0.14323448193060392</v>
      </c>
      <c r="K12" s="31"/>
      <c r="L12" s="31"/>
      <c r="M12" s="31"/>
    </row>
    <row r="13" spans="1:14" ht="15.75">
      <c r="A13" s="69"/>
      <c r="B13" s="76"/>
      <c r="C13" s="69"/>
      <c r="D13" s="213"/>
      <c r="E13" s="76"/>
      <c r="F13" s="69"/>
      <c r="G13" s="213"/>
      <c r="H13" s="76"/>
      <c r="I13" s="69"/>
      <c r="J13" s="213"/>
      <c r="K13" s="31"/>
      <c r="L13" s="31"/>
      <c r="M13" s="31"/>
    </row>
    <row r="14" spans="1:14" ht="31.5">
      <c r="A14" s="152" t="s">
        <v>96</v>
      </c>
      <c r="B14" s="153">
        <v>60936</v>
      </c>
      <c r="C14" s="154">
        <v>59842</v>
      </c>
      <c r="D14" s="213">
        <f>(B14-C14)/C14</f>
        <v>1.8281474549647406E-2</v>
      </c>
      <c r="E14" s="155">
        <v>56065</v>
      </c>
      <c r="F14" s="156">
        <v>59801</v>
      </c>
      <c r="G14" s="213">
        <f>(E14-F14)/F14</f>
        <v>-6.2473871674386713E-2</v>
      </c>
      <c r="H14" s="155">
        <v>35052</v>
      </c>
      <c r="I14" s="156">
        <v>42399</v>
      </c>
      <c r="J14" s="213">
        <f>(H14-I14)/I14</f>
        <v>-0.17328238873558338</v>
      </c>
      <c r="K14" s="31"/>
      <c r="L14" s="31"/>
      <c r="M14" s="31"/>
    </row>
    <row r="15" spans="1:14" ht="15.75">
      <c r="A15" s="157" t="s">
        <v>61</v>
      </c>
      <c r="B15" s="214">
        <f>+B14/B12</f>
        <v>0.61231134066199078</v>
      </c>
      <c r="C15" s="215">
        <f>+C14/C12</f>
        <v>0.58300533884104278</v>
      </c>
      <c r="D15" s="216"/>
      <c r="E15" s="217">
        <f>+E14/E12</f>
        <v>0.65189586409776401</v>
      </c>
      <c r="F15" s="218">
        <f>+F14/F12</f>
        <v>0.64226184083342286</v>
      </c>
      <c r="G15" s="216"/>
      <c r="H15" s="217">
        <f>+H14/H12</f>
        <v>0.49119955156950673</v>
      </c>
      <c r="I15" s="218">
        <f>+I14/I12</f>
        <v>0.50905270740785213</v>
      </c>
      <c r="J15" s="216"/>
      <c r="K15" s="31"/>
      <c r="L15" s="31"/>
      <c r="M15" s="31"/>
    </row>
    <row r="16" spans="1:14" ht="15.75">
      <c r="A16" s="69"/>
      <c r="B16" s="158"/>
      <c r="C16" s="159"/>
      <c r="D16" s="213"/>
      <c r="E16" s="158"/>
      <c r="F16" s="159"/>
      <c r="G16" s="213"/>
      <c r="H16" s="158"/>
      <c r="I16" s="159"/>
      <c r="J16" s="213"/>
      <c r="K16" s="31"/>
      <c r="L16" s="31"/>
      <c r="M16" s="31"/>
    </row>
    <row r="17" spans="1:14" ht="47.25">
      <c r="A17" s="160" t="s">
        <v>97</v>
      </c>
      <c r="B17" s="155">
        <v>33556</v>
      </c>
      <c r="C17" s="156">
        <v>34670</v>
      </c>
      <c r="D17" s="213">
        <f>(B17-C17)/C17</f>
        <v>-3.21315258148255E-2</v>
      </c>
      <c r="E17" s="155">
        <v>28228</v>
      </c>
      <c r="F17" s="156">
        <v>29209</v>
      </c>
      <c r="G17" s="213">
        <f>(E17-F17)/F17</f>
        <v>-3.3585538703824164E-2</v>
      </c>
      <c r="H17" s="155">
        <v>23696</v>
      </c>
      <c r="I17" s="156">
        <v>30855</v>
      </c>
      <c r="J17" s="213">
        <f>(H17-I17)/I17</f>
        <v>-0.23202074218117</v>
      </c>
      <c r="K17" s="31"/>
      <c r="L17" s="31"/>
      <c r="M17" s="31"/>
    </row>
    <row r="18" spans="1:14" ht="15.75">
      <c r="A18" s="157" t="s">
        <v>61</v>
      </c>
      <c r="B18" s="219">
        <f>+B17/B12</f>
        <v>0.33718523282220303</v>
      </c>
      <c r="C18" s="220">
        <f>+C17/C12</f>
        <v>0.33776937765480691</v>
      </c>
      <c r="D18" s="221"/>
      <c r="E18" s="219">
        <f>+(E17/E12)</f>
        <v>0.32822110856598025</v>
      </c>
      <c r="F18" s="220">
        <f>+(F17/F12)</f>
        <v>0.31370422081409088</v>
      </c>
      <c r="G18" s="221"/>
      <c r="H18" s="219">
        <f>+H17/H12</f>
        <v>0.33206278026905828</v>
      </c>
      <c r="I18" s="220">
        <f>+I17/I12</f>
        <v>0.37045263537039258</v>
      </c>
      <c r="J18" s="221"/>
      <c r="K18" s="31"/>
      <c r="L18" s="31"/>
      <c r="M18" s="31"/>
    </row>
    <row r="19" spans="1:14" ht="15.75">
      <c r="A19" s="69"/>
      <c r="B19" s="158"/>
      <c r="C19" s="159"/>
      <c r="D19" s="213"/>
      <c r="E19" s="158"/>
      <c r="F19" s="159"/>
      <c r="G19" s="213"/>
      <c r="H19" s="158"/>
      <c r="I19" s="159"/>
      <c r="J19" s="213"/>
      <c r="K19" s="31"/>
      <c r="L19" s="31"/>
      <c r="M19" s="31"/>
    </row>
    <row r="20" spans="1:14" ht="15.75">
      <c r="A20" s="149" t="s">
        <v>47</v>
      </c>
      <c r="B20" s="161">
        <f>B14+B17</f>
        <v>94492</v>
      </c>
      <c r="C20" s="162">
        <f>C14+C17</f>
        <v>94512</v>
      </c>
      <c r="D20" s="243" t="s">
        <v>154</v>
      </c>
      <c r="E20" s="161">
        <f>E14+E17</f>
        <v>84293</v>
      </c>
      <c r="F20" s="162">
        <f>F14+F17</f>
        <v>89010</v>
      </c>
      <c r="G20" s="212">
        <f>(E20-F20)/F20</f>
        <v>-5.2994045612852488E-2</v>
      </c>
      <c r="H20" s="161">
        <f>H14+H17</f>
        <v>58748</v>
      </c>
      <c r="I20" s="162">
        <f>I14+I17</f>
        <v>73254</v>
      </c>
      <c r="J20" s="212">
        <f>(H20-I20)/I20</f>
        <v>-0.19802331613290741</v>
      </c>
      <c r="K20" s="31"/>
      <c r="L20" s="31"/>
      <c r="M20" s="31"/>
    </row>
    <row r="21" spans="1:14" ht="15.75">
      <c r="A21" s="69"/>
      <c r="B21" s="158"/>
      <c r="C21" s="159"/>
      <c r="D21" s="213"/>
      <c r="E21" s="158"/>
      <c r="F21" s="159"/>
      <c r="G21" s="213"/>
      <c r="H21" s="158"/>
      <c r="I21" s="159"/>
      <c r="J21" s="213"/>
      <c r="K21" s="31"/>
      <c r="L21" s="31"/>
      <c r="M21" s="31"/>
    </row>
    <row r="22" spans="1:14" ht="15.75">
      <c r="A22" s="69" t="s">
        <v>119</v>
      </c>
      <c r="B22" s="163">
        <f>B12-B14-B17</f>
        <v>5026</v>
      </c>
      <c r="C22" s="164">
        <f>C12-C14-C17</f>
        <v>8132</v>
      </c>
      <c r="D22" s="213">
        <f>(B22-C22)/C22</f>
        <v>-0.38194786030496802</v>
      </c>
      <c r="E22" s="163">
        <f>E12-E14-E17</f>
        <v>1710</v>
      </c>
      <c r="F22" s="164">
        <f>F12-F14-F17</f>
        <v>4100</v>
      </c>
      <c r="G22" s="213">
        <f>(E22-F22)/F22</f>
        <v>-0.58292682926829265</v>
      </c>
      <c r="H22" s="163">
        <f>H12-H14-H17</f>
        <v>12612</v>
      </c>
      <c r="I22" s="164">
        <f>I12-I14-I17</f>
        <v>10036</v>
      </c>
      <c r="J22" s="213">
        <f>(H22-I22)/I22</f>
        <v>0.2566759665205261</v>
      </c>
      <c r="K22" s="31"/>
      <c r="L22" s="31"/>
      <c r="M22" s="31"/>
    </row>
    <row r="23" spans="1:14" ht="16.5" thickBot="1">
      <c r="A23" s="165" t="s">
        <v>61</v>
      </c>
      <c r="B23" s="222">
        <f>+B22/B12</f>
        <v>5.0503426515806187E-2</v>
      </c>
      <c r="C23" s="223">
        <f>+C22/C12</f>
        <v>7.9225283504150271E-2</v>
      </c>
      <c r="D23" s="166"/>
      <c r="E23" s="222">
        <f>+E22/E12</f>
        <v>1.9883027336255712E-2</v>
      </c>
      <c r="F23" s="223">
        <f>+F22/F12</f>
        <v>4.4033938352486306E-2</v>
      </c>
      <c r="G23" s="166"/>
      <c r="H23" s="222">
        <f>+H22/H12</f>
        <v>0.17673766816143499</v>
      </c>
      <c r="I23" s="223">
        <f>+I22/I12</f>
        <v>0.12049465722175531</v>
      </c>
      <c r="J23" s="166"/>
      <c r="K23" s="31"/>
      <c r="L23" s="31"/>
      <c r="M23" s="31"/>
    </row>
    <row r="24" spans="1:14">
      <c r="A24" s="141"/>
      <c r="B24" s="141"/>
      <c r="C24" s="141"/>
      <c r="D24" s="141"/>
      <c r="E24" s="141"/>
      <c r="F24" s="141"/>
      <c r="G24" s="141"/>
      <c r="H24" s="141"/>
      <c r="I24" s="141"/>
      <c r="J24" s="141"/>
      <c r="K24" s="31"/>
      <c r="L24" s="31"/>
      <c r="M24" s="31"/>
    </row>
    <row r="25" spans="1:14">
      <c r="A25" s="141"/>
      <c r="B25" s="141"/>
      <c r="C25" s="141"/>
      <c r="D25" s="141"/>
      <c r="E25" s="141"/>
      <c r="F25" s="141"/>
      <c r="G25" s="141"/>
      <c r="H25" s="141"/>
      <c r="I25" s="141"/>
      <c r="J25" s="141"/>
      <c r="K25" s="31"/>
      <c r="L25" s="31"/>
      <c r="M25" s="31"/>
    </row>
    <row r="26" spans="1:14" ht="15.75">
      <c r="A26" s="253" t="s">
        <v>136</v>
      </c>
      <c r="B26" s="253"/>
      <c r="C26" s="253"/>
      <c r="D26" s="253"/>
      <c r="E26" s="253"/>
      <c r="F26" s="253"/>
      <c r="G26" s="253"/>
      <c r="H26" s="253"/>
      <c r="I26" s="253"/>
      <c r="J26" s="253"/>
      <c r="K26" s="14"/>
      <c r="L26" s="14"/>
      <c r="M26" s="14"/>
      <c r="N26" s="5"/>
    </row>
    <row r="27" spans="1:14" ht="15.75">
      <c r="A27" s="242"/>
      <c r="B27" s="242"/>
      <c r="C27" s="242"/>
      <c r="D27" s="242"/>
      <c r="E27" s="242"/>
      <c r="F27" s="242"/>
      <c r="G27" s="242"/>
      <c r="H27" s="242"/>
      <c r="I27" s="242"/>
      <c r="J27" s="242"/>
      <c r="K27" s="14"/>
      <c r="L27" s="14"/>
      <c r="M27" s="14"/>
      <c r="N27" s="5"/>
    </row>
    <row r="28" spans="1:14" ht="31.5" customHeight="1">
      <c r="A28" s="69"/>
      <c r="B28" s="254" t="s">
        <v>116</v>
      </c>
      <c r="C28" s="254"/>
      <c r="D28" s="142" t="s">
        <v>48</v>
      </c>
      <c r="E28" s="254" t="s">
        <v>117</v>
      </c>
      <c r="F28" s="254"/>
      <c r="G28" s="142" t="s">
        <v>48</v>
      </c>
      <c r="H28" s="254" t="s">
        <v>118</v>
      </c>
      <c r="I28" s="254"/>
      <c r="J28" s="142" t="s">
        <v>48</v>
      </c>
      <c r="K28" s="14"/>
      <c r="L28" s="14"/>
      <c r="M28" s="14"/>
      <c r="N28" s="5"/>
    </row>
    <row r="29" spans="1:14" ht="16.5" thickBot="1">
      <c r="A29" s="143"/>
      <c r="B29" s="144">
        <v>2019</v>
      </c>
      <c r="C29" s="145">
        <v>2018</v>
      </c>
      <c r="D29" s="145" t="s">
        <v>49</v>
      </c>
      <c r="E29" s="144">
        <v>2019</v>
      </c>
      <c r="F29" s="145">
        <v>2018</v>
      </c>
      <c r="G29" s="145" t="s">
        <v>49</v>
      </c>
      <c r="H29" s="144">
        <v>2019</v>
      </c>
      <c r="I29" s="145">
        <v>2018</v>
      </c>
      <c r="J29" s="145" t="s">
        <v>49</v>
      </c>
      <c r="K29" s="14"/>
      <c r="L29" s="14"/>
      <c r="M29" s="14"/>
      <c r="N29" s="5"/>
    </row>
    <row r="30" spans="1:14" ht="16.5" thickTop="1">
      <c r="A30" s="69"/>
      <c r="B30" s="146"/>
      <c r="C30" s="141"/>
      <c r="D30" s="141"/>
      <c r="E30" s="147"/>
      <c r="F30" s="148"/>
      <c r="G30" s="148"/>
      <c r="H30" s="146"/>
      <c r="I30" s="141"/>
      <c r="J30" s="141"/>
      <c r="K30" s="14"/>
      <c r="L30" s="14"/>
      <c r="M30" s="14"/>
      <c r="N30" s="5"/>
    </row>
    <row r="31" spans="1:14" ht="15.75">
      <c r="A31" s="149" t="s">
        <v>21</v>
      </c>
      <c r="B31" s="150">
        <v>197312</v>
      </c>
      <c r="C31" s="151">
        <v>202881</v>
      </c>
      <c r="D31" s="212">
        <f>(B31-C31)/C31</f>
        <v>-2.7449588675134685E-2</v>
      </c>
      <c r="E31" s="150">
        <v>169322</v>
      </c>
      <c r="F31" s="151">
        <v>183556</v>
      </c>
      <c r="G31" s="212">
        <f>(E31-F31)/F31</f>
        <v>-7.7545817080346052E-2</v>
      </c>
      <c r="H31" s="150">
        <v>137305</v>
      </c>
      <c r="I31" s="151">
        <v>165711</v>
      </c>
      <c r="J31" s="212">
        <f>(H31-I31)/I31</f>
        <v>-0.17141891606471507</v>
      </c>
      <c r="K31" s="14"/>
      <c r="L31" s="14"/>
      <c r="M31" s="14"/>
      <c r="N31" s="5"/>
    </row>
    <row r="32" spans="1:14" ht="15.75">
      <c r="A32" s="69"/>
      <c r="B32" s="76"/>
      <c r="C32" s="69"/>
      <c r="D32" s="213"/>
      <c r="E32" s="76"/>
      <c r="F32" s="69"/>
      <c r="G32" s="213"/>
      <c r="H32" s="76"/>
      <c r="I32" s="69"/>
      <c r="J32" s="213"/>
      <c r="K32" s="14"/>
      <c r="L32" s="14"/>
      <c r="M32" s="14"/>
      <c r="N32" s="5"/>
    </row>
    <row r="33" spans="1:14" ht="31.5">
      <c r="A33" s="152" t="s">
        <v>96</v>
      </c>
      <c r="B33" s="153">
        <v>119317</v>
      </c>
      <c r="C33" s="154">
        <v>118560</v>
      </c>
      <c r="D33" s="213">
        <f>(B33-C33)/C33</f>
        <v>6.3849527665317141E-3</v>
      </c>
      <c r="E33" s="155">
        <v>111966</v>
      </c>
      <c r="F33" s="156">
        <v>120471</v>
      </c>
      <c r="G33" s="213">
        <f>(E33-F33)/F33</f>
        <v>-7.0597903229822942E-2</v>
      </c>
      <c r="H33" s="155">
        <v>70010</v>
      </c>
      <c r="I33" s="156">
        <v>86063</v>
      </c>
      <c r="J33" s="213">
        <f>(H33-I33)/I33</f>
        <v>-0.18652614944865969</v>
      </c>
      <c r="K33" s="14"/>
      <c r="L33" s="14"/>
      <c r="M33" s="14"/>
      <c r="N33" s="5"/>
    </row>
    <row r="34" spans="1:14" ht="15.75">
      <c r="A34" s="157" t="s">
        <v>61</v>
      </c>
      <c r="B34" s="214">
        <f>+B33/B31</f>
        <v>0.60471233376581257</v>
      </c>
      <c r="C34" s="215">
        <f>+C33/C31</f>
        <v>0.584381977612492</v>
      </c>
      <c r="D34" s="216"/>
      <c r="E34" s="217">
        <f>+E33/E31</f>
        <v>0.6612607930452038</v>
      </c>
      <c r="F34" s="218">
        <f>+F33/F31</f>
        <v>0.65631741811763167</v>
      </c>
      <c r="G34" s="216"/>
      <c r="H34" s="217">
        <f>+H33/H31</f>
        <v>0.50988674847966209</v>
      </c>
      <c r="I34" s="218">
        <f>+I33/I31</f>
        <v>0.51935598723078125</v>
      </c>
      <c r="J34" s="216"/>
      <c r="K34" s="14"/>
      <c r="L34" s="14"/>
      <c r="M34" s="14"/>
      <c r="N34" s="5"/>
    </row>
    <row r="35" spans="1:14" ht="15.75">
      <c r="A35" s="69"/>
      <c r="B35" s="158"/>
      <c r="C35" s="159"/>
      <c r="D35" s="213"/>
      <c r="E35" s="158"/>
      <c r="F35" s="159"/>
      <c r="G35" s="213"/>
      <c r="H35" s="158"/>
      <c r="I35" s="159"/>
      <c r="J35" s="213"/>
      <c r="K35" s="14"/>
      <c r="L35" s="14"/>
      <c r="M35" s="14"/>
      <c r="N35" s="5"/>
    </row>
    <row r="36" spans="1:14" ht="47.25">
      <c r="A36" s="160" t="s">
        <v>97</v>
      </c>
      <c r="B36" s="155">
        <v>66236</v>
      </c>
      <c r="C36" s="156">
        <v>68362</v>
      </c>
      <c r="D36" s="213">
        <f>(B36-C36)/C36</f>
        <v>-3.1099148649834703E-2</v>
      </c>
      <c r="E36" s="155">
        <v>55959</v>
      </c>
      <c r="F36" s="156">
        <v>57840</v>
      </c>
      <c r="G36" s="213">
        <f>(E36-F36)/F36</f>
        <v>-3.2520746887966807E-2</v>
      </c>
      <c r="H36" s="155">
        <v>42488</v>
      </c>
      <c r="I36" s="156">
        <v>59588</v>
      </c>
      <c r="J36" s="213">
        <f>(H36-I36)/I36</f>
        <v>-0.28697053097939185</v>
      </c>
      <c r="K36" s="14"/>
      <c r="L36" s="14"/>
      <c r="M36" s="14"/>
      <c r="N36" s="5"/>
    </row>
    <row r="37" spans="1:14" ht="15.75">
      <c r="A37" s="157" t="s">
        <v>61</v>
      </c>
      <c r="B37" s="219">
        <f>+B36/B31</f>
        <v>0.33569169639961077</v>
      </c>
      <c r="C37" s="220">
        <f>+C36/C31</f>
        <v>0.33695614670669011</v>
      </c>
      <c r="D37" s="221"/>
      <c r="E37" s="219">
        <f>+(E36/E31)</f>
        <v>0.33048865475248346</v>
      </c>
      <c r="F37" s="220">
        <f>+(F36/F31)</f>
        <v>0.31510819586393252</v>
      </c>
      <c r="G37" s="221"/>
      <c r="H37" s="219">
        <f>+H36/H31</f>
        <v>0.3094424820654747</v>
      </c>
      <c r="I37" s="220">
        <f>+I36/I31</f>
        <v>0.35958988842020145</v>
      </c>
      <c r="J37" s="221"/>
      <c r="K37" s="14"/>
      <c r="L37" s="14"/>
      <c r="M37" s="14"/>
      <c r="N37" s="5"/>
    </row>
    <row r="38" spans="1:14" ht="15.75">
      <c r="A38" s="69"/>
      <c r="B38" s="158"/>
      <c r="C38" s="159"/>
      <c r="D38" s="213"/>
      <c r="E38" s="158"/>
      <c r="F38" s="159"/>
      <c r="G38" s="213"/>
      <c r="H38" s="158"/>
      <c r="I38" s="159"/>
      <c r="J38" s="213"/>
      <c r="K38" s="14"/>
      <c r="L38" s="14"/>
      <c r="M38" s="14"/>
      <c r="N38" s="5"/>
    </row>
    <row r="39" spans="1:14" ht="15.75">
      <c r="A39" s="149" t="s">
        <v>47</v>
      </c>
      <c r="B39" s="161">
        <f>B33+B36</f>
        <v>185553</v>
      </c>
      <c r="C39" s="162">
        <f>C33+C36</f>
        <v>186922</v>
      </c>
      <c r="D39" s="212">
        <f>(B39-C39)/C39</f>
        <v>-7.3239105081263842E-3</v>
      </c>
      <c r="E39" s="161">
        <f>E33+E36</f>
        <v>167925</v>
      </c>
      <c r="F39" s="162">
        <f>F33+F36</f>
        <v>178311</v>
      </c>
      <c r="G39" s="212">
        <f>(E39-F39)/F39</f>
        <v>-5.8246546763800325E-2</v>
      </c>
      <c r="H39" s="161">
        <f>H33+H36</f>
        <v>112498</v>
      </c>
      <c r="I39" s="162">
        <f>I33+I36</f>
        <v>145651</v>
      </c>
      <c r="J39" s="212">
        <f>(H39-I39)/I39</f>
        <v>-0.22761944648509108</v>
      </c>
      <c r="K39" s="14"/>
      <c r="L39" s="14"/>
      <c r="M39" s="14"/>
      <c r="N39" s="5"/>
    </row>
    <row r="40" spans="1:14" ht="15.75">
      <c r="A40" s="69"/>
      <c r="B40" s="158"/>
      <c r="C40" s="159"/>
      <c r="D40" s="213"/>
      <c r="E40" s="158"/>
      <c r="F40" s="159"/>
      <c r="G40" s="213"/>
      <c r="H40" s="158"/>
      <c r="I40" s="159"/>
      <c r="J40" s="213"/>
      <c r="K40" s="14"/>
      <c r="L40" s="14"/>
      <c r="M40" s="14"/>
      <c r="N40" s="5"/>
    </row>
    <row r="41" spans="1:14" ht="15.75">
      <c r="A41" s="69" t="s">
        <v>119</v>
      </c>
      <c r="B41" s="163">
        <f>B31-B33-B36</f>
        <v>11759</v>
      </c>
      <c r="C41" s="164">
        <f>C31-C33-C36</f>
        <v>15959</v>
      </c>
      <c r="D41" s="213">
        <f>(B41-C41)/C41</f>
        <v>-0.2631743843599223</v>
      </c>
      <c r="E41" s="163">
        <f>E31-E33-E36</f>
        <v>1397</v>
      </c>
      <c r="F41" s="164">
        <f>F31-F33-F36</f>
        <v>5245</v>
      </c>
      <c r="G41" s="213">
        <f>(E41-F41)/F41</f>
        <v>-0.73365109628217351</v>
      </c>
      <c r="H41" s="163">
        <f>H31-H33-H36</f>
        <v>24807</v>
      </c>
      <c r="I41" s="164">
        <f>I31-I33-I36</f>
        <v>20060</v>
      </c>
      <c r="J41" s="213">
        <f>(H41-I41)/I41</f>
        <v>0.23664007976071785</v>
      </c>
      <c r="K41" s="14"/>
      <c r="L41" s="14"/>
      <c r="M41" s="14"/>
      <c r="N41" s="5"/>
    </row>
    <row r="42" spans="1:14" ht="16.5" thickBot="1">
      <c r="A42" s="165" t="s">
        <v>61</v>
      </c>
      <c r="B42" s="222">
        <f>+B41/B31</f>
        <v>5.9595969834576712E-2</v>
      </c>
      <c r="C42" s="223">
        <f>+C41/C31</f>
        <v>7.8661875680817825E-2</v>
      </c>
      <c r="D42" s="166"/>
      <c r="E42" s="222">
        <f>+E41/E31</f>
        <v>8.2505522023127529E-3</v>
      </c>
      <c r="F42" s="223">
        <f>+F41/F31</f>
        <v>2.8574386018435791E-2</v>
      </c>
      <c r="G42" s="166"/>
      <c r="H42" s="222">
        <f>+H41/H31</f>
        <v>0.18067076945486327</v>
      </c>
      <c r="I42" s="223">
        <f>+I41/I31</f>
        <v>0.12105412434901726</v>
      </c>
      <c r="J42" s="166"/>
      <c r="K42" s="14"/>
      <c r="L42" s="14"/>
      <c r="M42" s="14"/>
      <c r="N42" s="5"/>
    </row>
    <row r="43" spans="1:14" ht="15.75">
      <c r="A43" s="69"/>
      <c r="B43" s="167"/>
      <c r="C43" s="167"/>
      <c r="D43" s="167"/>
      <c r="E43" s="167"/>
      <c r="F43" s="167"/>
      <c r="G43" s="167"/>
      <c r="H43" s="167"/>
      <c r="I43" s="167"/>
      <c r="J43" s="167"/>
      <c r="K43" s="14"/>
      <c r="L43" s="14"/>
      <c r="M43" s="14"/>
      <c r="N43" s="5"/>
    </row>
    <row r="44" spans="1:14" ht="15.75">
      <c r="A44" s="69"/>
      <c r="B44" s="167"/>
      <c r="C44" s="167"/>
      <c r="D44" s="167"/>
      <c r="E44" s="167"/>
      <c r="F44" s="167"/>
      <c r="G44" s="167"/>
      <c r="H44" s="167"/>
      <c r="I44" s="167"/>
      <c r="J44" s="167"/>
      <c r="K44" s="14"/>
      <c r="L44" s="14"/>
      <c r="M44" s="14"/>
      <c r="N44" s="5"/>
    </row>
    <row r="45" spans="1:14" ht="15.75">
      <c r="A45" s="69"/>
      <c r="B45" s="167"/>
      <c r="C45" s="167"/>
      <c r="D45" s="167"/>
      <c r="E45" s="167"/>
      <c r="F45" s="167"/>
      <c r="G45" s="167"/>
      <c r="H45" s="167"/>
      <c r="I45" s="167"/>
      <c r="J45" s="167"/>
      <c r="K45" s="14"/>
      <c r="L45" s="14"/>
      <c r="M45" s="14"/>
      <c r="N45" s="5"/>
    </row>
    <row r="46" spans="1:14" ht="15.75">
      <c r="A46" s="236" t="s">
        <v>126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4">
      <c r="A47" s="237" t="s">
        <v>152</v>
      </c>
    </row>
    <row r="48" spans="1:14">
      <c r="A48" s="236" t="s">
        <v>153</v>
      </c>
    </row>
    <row r="49" spans="1:10" ht="15.75">
      <c r="A49" s="70"/>
      <c r="B49" s="70"/>
      <c r="C49" s="70"/>
      <c r="D49" s="70"/>
      <c r="E49" s="70"/>
      <c r="F49" s="70"/>
      <c r="G49" s="70"/>
      <c r="H49" s="70"/>
      <c r="I49" s="70"/>
      <c r="J49" s="70"/>
    </row>
    <row r="50" spans="1:10">
      <c r="A50" s="13"/>
    </row>
  </sheetData>
  <mergeCells count="12">
    <mergeCell ref="A26:J26"/>
    <mergeCell ref="B28:C28"/>
    <mergeCell ref="E28:F28"/>
    <mergeCell ref="H28:I28"/>
    <mergeCell ref="B9:C9"/>
    <mergeCell ref="E9:F9"/>
    <mergeCell ref="H9:I9"/>
    <mergeCell ref="A2:J2"/>
    <mergeCell ref="A3:J3"/>
    <mergeCell ref="A4:J4"/>
    <mergeCell ref="A5:J5"/>
    <mergeCell ref="A7:J7"/>
  </mergeCells>
  <printOptions horizontalCentered="1"/>
  <pageMargins left="0.65" right="0.5" top="0.5" bottom="0.55000000000000004" header="0.5" footer="0.4"/>
  <pageSetup scale="60" orientation="landscape" r:id="rId1"/>
  <headerFooter>
    <oddFooter xml:space="preserve">&amp;C&amp;"Arial,Regular"Page 15 of 17&amp;"Times New Roman,Regular"
</oddFooter>
  </headerFooter>
  <ignoredErrors>
    <ignoredError sqref="D21:D22 G20:G22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showGridLines="0" showOutlineSymbols="0" topLeftCell="A10" zoomScaleNormal="100" workbookViewId="0"/>
  </sheetViews>
  <sheetFormatPr defaultColWidth="10.21875" defaultRowHeight="15"/>
  <cols>
    <col min="1" max="1" width="34.109375" style="11" customWidth="1"/>
    <col min="2" max="3" width="9.77734375" style="11" customWidth="1"/>
    <col min="4" max="4" width="8.33203125" style="11" bestFit="1" customWidth="1"/>
    <col min="5" max="6" width="10.77734375" style="11" customWidth="1"/>
    <col min="7" max="7" width="8.33203125" style="11" customWidth="1"/>
    <col min="8" max="9" width="10.77734375" style="11" customWidth="1"/>
    <col min="10" max="10" width="8.33203125" style="11" customWidth="1"/>
    <col min="11" max="11" width="6.109375" style="11" customWidth="1"/>
    <col min="12" max="12" width="10.88671875" style="11" hidden="1" customWidth="1"/>
    <col min="13" max="13" width="8.77734375" style="11" hidden="1" customWidth="1"/>
    <col min="14" max="14" width="3.77734375" style="11" customWidth="1"/>
    <col min="15" max="16384" width="10.21875" style="11"/>
  </cols>
  <sheetData>
    <row r="1" spans="1:14" ht="79.5" customHeight="1">
      <c r="H1"/>
    </row>
    <row r="2" spans="1:14" ht="15.75">
      <c r="A2" s="250" t="s">
        <v>15</v>
      </c>
      <c r="B2" s="250"/>
      <c r="C2" s="250"/>
      <c r="D2" s="250"/>
      <c r="E2" s="250"/>
      <c r="F2" s="250"/>
      <c r="G2" s="250"/>
      <c r="H2" s="250"/>
      <c r="I2" s="250"/>
      <c r="J2" s="250"/>
      <c r="K2" s="32"/>
      <c r="L2" s="32"/>
      <c r="M2" s="32"/>
    </row>
    <row r="3" spans="1:14" ht="15.75">
      <c r="A3" s="250" t="s">
        <v>121</v>
      </c>
      <c r="B3" s="250"/>
      <c r="C3" s="250"/>
      <c r="D3" s="250"/>
      <c r="E3" s="250"/>
      <c r="F3" s="250"/>
      <c r="G3" s="250"/>
      <c r="H3" s="250"/>
      <c r="I3" s="250"/>
      <c r="J3" s="250"/>
      <c r="K3" s="33"/>
      <c r="L3" s="33"/>
      <c r="M3" s="33"/>
    </row>
    <row r="4" spans="1:14" ht="15.75">
      <c r="A4" s="251" t="s">
        <v>44</v>
      </c>
      <c r="B4" s="251"/>
      <c r="C4" s="251"/>
      <c r="D4" s="251"/>
      <c r="E4" s="251"/>
      <c r="F4" s="251"/>
      <c r="G4" s="251"/>
      <c r="H4" s="251"/>
      <c r="I4" s="251"/>
      <c r="J4" s="251"/>
      <c r="K4" s="34"/>
      <c r="L4" s="34"/>
      <c r="M4" s="34"/>
      <c r="N4" s="12"/>
    </row>
    <row r="5" spans="1:14" ht="15.75">
      <c r="A5" s="252" t="s">
        <v>51</v>
      </c>
      <c r="B5" s="252"/>
      <c r="C5" s="252"/>
      <c r="D5" s="252"/>
      <c r="E5" s="252"/>
      <c r="F5" s="252"/>
      <c r="G5" s="252"/>
      <c r="H5" s="252"/>
      <c r="I5" s="252"/>
      <c r="J5" s="252"/>
      <c r="K5" s="31"/>
      <c r="L5" s="31"/>
      <c r="M5" s="31"/>
    </row>
    <row r="6" spans="1:14">
      <c r="A6" s="141"/>
      <c r="B6" s="141"/>
      <c r="C6" s="141"/>
      <c r="D6" s="141"/>
      <c r="E6" s="141"/>
      <c r="F6" s="141"/>
      <c r="G6" s="141"/>
      <c r="H6" s="141"/>
      <c r="I6" s="141"/>
      <c r="J6" s="141"/>
      <c r="K6" s="31"/>
      <c r="L6" s="31"/>
      <c r="M6" s="31"/>
    </row>
    <row r="7" spans="1:14" ht="15.75">
      <c r="A7" s="253" t="s">
        <v>137</v>
      </c>
      <c r="B7" s="253"/>
      <c r="C7" s="253"/>
      <c r="D7" s="253"/>
      <c r="E7" s="253"/>
      <c r="F7" s="253"/>
      <c r="G7" s="253"/>
      <c r="H7" s="253"/>
      <c r="I7" s="253"/>
      <c r="J7" s="253"/>
      <c r="K7" s="31"/>
      <c r="L7" s="31"/>
      <c r="M7" s="31"/>
    </row>
    <row r="8" spans="1:14" ht="15.75">
      <c r="A8" s="224"/>
      <c r="B8" s="224"/>
      <c r="C8" s="224"/>
      <c r="D8" s="224"/>
      <c r="E8" s="224"/>
      <c r="F8" s="224"/>
      <c r="G8" s="224"/>
      <c r="H8" s="224"/>
      <c r="I8" s="224"/>
      <c r="J8" s="224"/>
      <c r="K8" s="31"/>
      <c r="L8" s="31"/>
      <c r="M8" s="31"/>
    </row>
    <row r="9" spans="1:14" ht="32.25" customHeight="1">
      <c r="A9" s="69"/>
      <c r="B9" s="254" t="s">
        <v>116</v>
      </c>
      <c r="C9" s="254"/>
      <c r="D9" s="142" t="s">
        <v>48</v>
      </c>
      <c r="E9" s="254" t="s">
        <v>117</v>
      </c>
      <c r="F9" s="254"/>
      <c r="G9" s="142" t="s">
        <v>48</v>
      </c>
      <c r="H9" s="254" t="s">
        <v>118</v>
      </c>
      <c r="I9" s="254"/>
      <c r="J9" s="142" t="s">
        <v>48</v>
      </c>
      <c r="K9" s="31"/>
      <c r="L9" s="31"/>
      <c r="M9" s="31"/>
    </row>
    <row r="10" spans="1:14" ht="16.5" thickBot="1">
      <c r="A10" s="143"/>
      <c r="B10" s="144">
        <v>2019</v>
      </c>
      <c r="C10" s="145">
        <v>2018</v>
      </c>
      <c r="D10" s="145" t="s">
        <v>49</v>
      </c>
      <c r="E10" s="144">
        <v>2019</v>
      </c>
      <c r="F10" s="145">
        <v>2018</v>
      </c>
      <c r="G10" s="145" t="s">
        <v>49</v>
      </c>
      <c r="H10" s="144">
        <v>2019</v>
      </c>
      <c r="I10" s="145">
        <v>2018</v>
      </c>
      <c r="J10" s="145" t="s">
        <v>49</v>
      </c>
      <c r="K10" s="31"/>
      <c r="L10" s="31"/>
      <c r="M10" s="31"/>
    </row>
    <row r="11" spans="1:14" ht="16.5" thickTop="1">
      <c r="A11" s="69"/>
      <c r="B11" s="146"/>
      <c r="C11" s="141"/>
      <c r="D11" s="141"/>
      <c r="E11" s="147"/>
      <c r="F11" s="148"/>
      <c r="G11" s="148"/>
      <c r="H11" s="146"/>
      <c r="I11" s="141"/>
      <c r="J11" s="141"/>
      <c r="K11" s="31"/>
      <c r="L11" s="31"/>
      <c r="M11" s="31"/>
    </row>
    <row r="12" spans="1:14" ht="15.75">
      <c r="A12" s="149" t="s">
        <v>21</v>
      </c>
      <c r="B12" s="226">
        <f>'Segment Results '!B12</f>
        <v>99518</v>
      </c>
      <c r="C12" s="227">
        <f>'Segment Results '!C12</f>
        <v>102644</v>
      </c>
      <c r="D12" s="228">
        <f>(B12-C12)/C12</f>
        <v>-3.0454775729706559E-2</v>
      </c>
      <c r="E12" s="226">
        <f>'Segment Results '!E12</f>
        <v>86003</v>
      </c>
      <c r="F12" s="227">
        <f>'Segment Results '!F12</f>
        <v>93110</v>
      </c>
      <c r="G12" s="228">
        <f>(E12-F12)/F12</f>
        <v>-7.6329073139297599E-2</v>
      </c>
      <c r="H12" s="226">
        <f>'Segment Results '!H12</f>
        <v>71360</v>
      </c>
      <c r="I12" s="227">
        <f>'Segment Results '!I12</f>
        <v>83290</v>
      </c>
      <c r="J12" s="228">
        <f>(H12-I12)/I12</f>
        <v>-0.14323448193060392</v>
      </c>
      <c r="K12" s="31"/>
      <c r="L12" s="31"/>
      <c r="M12" s="31"/>
    </row>
    <row r="13" spans="1:14" ht="7.5" customHeight="1">
      <c r="A13" s="69"/>
      <c r="B13" s="76"/>
      <c r="C13" s="69"/>
      <c r="D13" s="213"/>
      <c r="E13" s="76"/>
      <c r="F13" s="69"/>
      <c r="G13" s="213"/>
      <c r="H13" s="76"/>
      <c r="I13" s="69"/>
      <c r="J13" s="213"/>
      <c r="K13" s="31"/>
      <c r="L13" s="31"/>
      <c r="M13" s="31"/>
    </row>
    <row r="14" spans="1:14" ht="15.75">
      <c r="A14" s="152" t="s">
        <v>122</v>
      </c>
      <c r="B14" s="153">
        <v>75840</v>
      </c>
      <c r="C14" s="154">
        <v>76112</v>
      </c>
      <c r="D14" s="213">
        <f>(B14-C14)/C14</f>
        <v>-3.5736808913180576E-3</v>
      </c>
      <c r="E14" s="155">
        <v>66450</v>
      </c>
      <c r="F14" s="156">
        <v>71589</v>
      </c>
      <c r="G14" s="213">
        <f>(E14-F14)/F14</f>
        <v>-7.1784771403427899E-2</v>
      </c>
      <c r="H14" s="155">
        <v>46137</v>
      </c>
      <c r="I14" s="156">
        <v>56517</v>
      </c>
      <c r="J14" s="213">
        <f>(H14-I14)/I14</f>
        <v>-0.18366155316099581</v>
      </c>
      <c r="K14" s="31"/>
      <c r="L14" s="31"/>
      <c r="M14" s="31"/>
    </row>
    <row r="15" spans="1:14" ht="15.75">
      <c r="A15" s="157" t="s">
        <v>61</v>
      </c>
      <c r="B15" s="229">
        <f>+B14/B12</f>
        <v>0.76207319278924412</v>
      </c>
      <c r="C15" s="230">
        <f>+C14/C12</f>
        <v>0.74151436031331597</v>
      </c>
      <c r="D15" s="231"/>
      <c r="E15" s="232">
        <f>+E14/E12</f>
        <v>0.77264746578607724</v>
      </c>
      <c r="F15" s="233">
        <f>+F14/F12</f>
        <v>0.76886478358930299</v>
      </c>
      <c r="G15" s="231"/>
      <c r="H15" s="232">
        <f>+H14/H12</f>
        <v>0.64653867713004487</v>
      </c>
      <c r="I15" s="233">
        <f>+I14/I12</f>
        <v>0.67855684956177209</v>
      </c>
      <c r="J15" s="231"/>
      <c r="K15" s="31"/>
      <c r="L15" s="31"/>
      <c r="M15" s="31"/>
    </row>
    <row r="16" spans="1:14" ht="8.25" customHeight="1">
      <c r="A16" s="69"/>
      <c r="B16" s="158"/>
      <c r="C16" s="159"/>
      <c r="D16" s="213"/>
      <c r="E16" s="158"/>
      <c r="F16" s="159"/>
      <c r="G16" s="213"/>
      <c r="H16" s="158"/>
      <c r="I16" s="159"/>
      <c r="J16" s="213"/>
      <c r="K16" s="31"/>
      <c r="L16" s="31"/>
      <c r="M16" s="31"/>
    </row>
    <row r="17" spans="1:14" ht="15.75">
      <c r="A17" s="69" t="s">
        <v>123</v>
      </c>
      <c r="B17" s="158">
        <f>B12-B14</f>
        <v>23678</v>
      </c>
      <c r="C17" s="159">
        <f>C12-C14</f>
        <v>26532</v>
      </c>
      <c r="D17" s="213">
        <f>(B17-C17)/C17</f>
        <v>-0.10756821950851801</v>
      </c>
      <c r="E17" s="158">
        <f>E12-E14</f>
        <v>19553</v>
      </c>
      <c r="F17" s="159">
        <f>F12-F14</f>
        <v>21521</v>
      </c>
      <c r="G17" s="213">
        <f>(E17-F17)/F17</f>
        <v>-9.1445564797174847E-2</v>
      </c>
      <c r="H17" s="158">
        <f>H12-H14</f>
        <v>25223</v>
      </c>
      <c r="I17" s="159">
        <f>I12-I14</f>
        <v>26773</v>
      </c>
      <c r="J17" s="213">
        <f>(H17-I17)/I17</f>
        <v>-5.7894147088484664E-2</v>
      </c>
      <c r="K17" s="31"/>
      <c r="L17" s="31"/>
      <c r="M17" s="31"/>
    </row>
    <row r="18" spans="1:14" ht="15.75">
      <c r="A18" s="157" t="s">
        <v>61</v>
      </c>
      <c r="B18" s="234">
        <f>B17/B12</f>
        <v>0.23792680721075585</v>
      </c>
      <c r="C18" s="235">
        <f>C17/C12</f>
        <v>0.25848563968668409</v>
      </c>
      <c r="D18" s="213"/>
      <c r="E18" s="234">
        <f>E17/E12</f>
        <v>0.22735253421392276</v>
      </c>
      <c r="F18" s="235">
        <f>F17/F12</f>
        <v>0.23113521641069704</v>
      </c>
      <c r="G18" s="213"/>
      <c r="H18" s="234">
        <f>H17/H12</f>
        <v>0.35346132286995513</v>
      </c>
      <c r="I18" s="235">
        <f>I17/I12</f>
        <v>0.32144315043822785</v>
      </c>
      <c r="J18" s="213"/>
      <c r="K18" s="31"/>
      <c r="L18" s="31"/>
      <c r="M18" s="31"/>
    </row>
    <row r="19" spans="1:14" ht="8.25" customHeight="1">
      <c r="A19" s="157"/>
      <c r="B19" s="158"/>
      <c r="C19" s="159"/>
      <c r="D19" s="213"/>
      <c r="E19" s="158"/>
      <c r="F19" s="159"/>
      <c r="G19" s="213"/>
      <c r="H19" s="158"/>
      <c r="I19" s="159"/>
      <c r="J19" s="213"/>
      <c r="K19" s="31"/>
      <c r="L19" s="31"/>
      <c r="M19" s="31"/>
    </row>
    <row r="20" spans="1:14" ht="15.75">
      <c r="A20" s="160" t="s">
        <v>124</v>
      </c>
      <c r="B20" s="155">
        <v>18652</v>
      </c>
      <c r="C20" s="156">
        <v>18400</v>
      </c>
      <c r="D20" s="213">
        <f>(B20-C20)/C20</f>
        <v>1.3695652173913043E-2</v>
      </c>
      <c r="E20" s="155">
        <v>17843</v>
      </c>
      <c r="F20" s="156">
        <v>17421</v>
      </c>
      <c r="G20" s="213">
        <f>(E20-F20)/F20</f>
        <v>2.4223638137879571E-2</v>
      </c>
      <c r="H20" s="155">
        <v>12611</v>
      </c>
      <c r="I20" s="156">
        <v>16737</v>
      </c>
      <c r="J20" s="213">
        <f>(H20-I20)/I20</f>
        <v>-0.24651968692119255</v>
      </c>
      <c r="K20" s="31"/>
      <c r="L20" s="31"/>
      <c r="M20" s="31"/>
    </row>
    <row r="21" spans="1:14" ht="15.75">
      <c r="A21" s="157" t="s">
        <v>61</v>
      </c>
      <c r="B21" s="219">
        <f>+B20/B12</f>
        <v>0.18742338069494965</v>
      </c>
      <c r="C21" s="220">
        <f>+C20/C12</f>
        <v>0.1792603561825338</v>
      </c>
      <c r="D21" s="221"/>
      <c r="E21" s="219">
        <f>+(E20/E12)</f>
        <v>0.20746950687766705</v>
      </c>
      <c r="F21" s="220">
        <f>+(F20/F12)</f>
        <v>0.18710127805821072</v>
      </c>
      <c r="G21" s="221"/>
      <c r="H21" s="219">
        <f>+H20/H12</f>
        <v>0.17672365470852017</v>
      </c>
      <c r="I21" s="220">
        <f>+I20/I12</f>
        <v>0.20094849321647257</v>
      </c>
      <c r="J21" s="221"/>
      <c r="K21" s="31"/>
      <c r="L21" s="31"/>
      <c r="M21" s="31"/>
    </row>
    <row r="22" spans="1:14" ht="15.75">
      <c r="A22" s="69"/>
      <c r="B22" s="158"/>
      <c r="C22" s="159"/>
      <c r="D22" s="213"/>
      <c r="E22" s="158"/>
      <c r="F22" s="159"/>
      <c r="G22" s="213"/>
      <c r="H22" s="158"/>
      <c r="I22" s="159"/>
      <c r="J22" s="213"/>
      <c r="K22" s="31"/>
      <c r="L22" s="31"/>
      <c r="M22" s="31"/>
    </row>
    <row r="23" spans="1:14" ht="15.75">
      <c r="A23" s="69" t="s">
        <v>119</v>
      </c>
      <c r="B23" s="163">
        <f>B12-B14-B20</f>
        <v>5026</v>
      </c>
      <c r="C23" s="164">
        <f>C12-C14-C20</f>
        <v>8132</v>
      </c>
      <c r="D23" s="213">
        <f>(B23-C23)/C23</f>
        <v>-0.38194786030496802</v>
      </c>
      <c r="E23" s="163">
        <f>E12-E14-E20</f>
        <v>1710</v>
      </c>
      <c r="F23" s="164">
        <f>F12-F14-F20</f>
        <v>4100</v>
      </c>
      <c r="G23" s="213">
        <f>(E23-F23)/F23</f>
        <v>-0.58292682926829265</v>
      </c>
      <c r="H23" s="163">
        <f>H12-H14-H20</f>
        <v>12612</v>
      </c>
      <c r="I23" s="164">
        <f>I12-I14-I20</f>
        <v>10036</v>
      </c>
      <c r="J23" s="213">
        <f>(H23-I23)/I23</f>
        <v>0.2566759665205261</v>
      </c>
      <c r="K23" s="31"/>
      <c r="L23" s="31"/>
      <c r="M23" s="31"/>
    </row>
    <row r="24" spans="1:14" ht="16.5" thickBot="1">
      <c r="A24" s="165" t="s">
        <v>61</v>
      </c>
      <c r="B24" s="222">
        <f>+B23/B12</f>
        <v>5.0503426515806187E-2</v>
      </c>
      <c r="C24" s="223">
        <f>+C23/C12</f>
        <v>7.9225283504150271E-2</v>
      </c>
      <c r="D24" s="166"/>
      <c r="E24" s="222">
        <f>+E23/E12</f>
        <v>1.9883027336255712E-2</v>
      </c>
      <c r="F24" s="223">
        <f>+F23/F12</f>
        <v>4.4033938352486306E-2</v>
      </c>
      <c r="G24" s="166"/>
      <c r="H24" s="222">
        <f>+H23/H12</f>
        <v>0.17673766816143499</v>
      </c>
      <c r="I24" s="223">
        <f>+I23/I12</f>
        <v>0.12049465722175531</v>
      </c>
      <c r="J24" s="166"/>
      <c r="K24" s="31"/>
      <c r="L24" s="31"/>
      <c r="M24" s="31"/>
    </row>
    <row r="25" spans="1:14">
      <c r="A25" s="141"/>
      <c r="B25" s="141"/>
      <c r="C25" s="141"/>
      <c r="D25" s="141"/>
      <c r="E25" s="141"/>
      <c r="F25" s="141"/>
      <c r="G25" s="141"/>
      <c r="H25" s="141"/>
      <c r="I25" s="141"/>
      <c r="J25" s="141"/>
      <c r="K25" s="31"/>
      <c r="L25" s="31"/>
      <c r="M25" s="31"/>
    </row>
    <row r="26" spans="1:14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31"/>
      <c r="L26" s="31"/>
      <c r="M26" s="31"/>
    </row>
    <row r="27" spans="1:14" ht="15.75">
      <c r="A27" s="253" t="s">
        <v>136</v>
      </c>
      <c r="B27" s="253"/>
      <c r="C27" s="253"/>
      <c r="D27" s="253"/>
      <c r="E27" s="253"/>
      <c r="F27" s="253"/>
      <c r="G27" s="253"/>
      <c r="H27" s="253"/>
      <c r="I27" s="253"/>
      <c r="J27" s="253"/>
      <c r="K27" s="14"/>
      <c r="L27" s="14"/>
      <c r="M27" s="14"/>
      <c r="N27" s="5"/>
    </row>
    <row r="28" spans="1:14" ht="15.75">
      <c r="A28" s="242"/>
      <c r="B28" s="242"/>
      <c r="C28" s="242"/>
      <c r="D28" s="242"/>
      <c r="E28" s="242"/>
      <c r="F28" s="242"/>
      <c r="G28" s="242"/>
      <c r="H28" s="242"/>
      <c r="I28" s="242"/>
      <c r="J28" s="242"/>
      <c r="K28" s="14"/>
      <c r="L28" s="14"/>
      <c r="M28" s="14"/>
      <c r="N28" s="5"/>
    </row>
    <row r="29" spans="1:14" ht="31.5" customHeight="1">
      <c r="A29" s="69"/>
      <c r="B29" s="254" t="s">
        <v>116</v>
      </c>
      <c r="C29" s="254"/>
      <c r="D29" s="142" t="s">
        <v>48</v>
      </c>
      <c r="E29" s="254" t="s">
        <v>117</v>
      </c>
      <c r="F29" s="254"/>
      <c r="G29" s="142" t="s">
        <v>48</v>
      </c>
      <c r="H29" s="254" t="s">
        <v>118</v>
      </c>
      <c r="I29" s="254"/>
      <c r="J29" s="142" t="s">
        <v>48</v>
      </c>
      <c r="K29" s="14"/>
      <c r="L29" s="14"/>
      <c r="M29" s="14"/>
      <c r="N29" s="5"/>
    </row>
    <row r="30" spans="1:14" ht="16.5" thickBot="1">
      <c r="A30" s="143"/>
      <c r="B30" s="144">
        <v>2019</v>
      </c>
      <c r="C30" s="145">
        <v>2018</v>
      </c>
      <c r="D30" s="145" t="s">
        <v>49</v>
      </c>
      <c r="E30" s="144">
        <v>2019</v>
      </c>
      <c r="F30" s="145">
        <v>2018</v>
      </c>
      <c r="G30" s="145" t="s">
        <v>49</v>
      </c>
      <c r="H30" s="144">
        <v>2019</v>
      </c>
      <c r="I30" s="145">
        <v>2018</v>
      </c>
      <c r="J30" s="145" t="s">
        <v>49</v>
      </c>
      <c r="K30" s="14"/>
      <c r="L30" s="14"/>
      <c r="M30" s="14"/>
      <c r="N30" s="5"/>
    </row>
    <row r="31" spans="1:14" ht="16.5" thickTop="1">
      <c r="A31" s="69"/>
      <c r="B31" s="146"/>
      <c r="C31" s="141"/>
      <c r="D31" s="141"/>
      <c r="E31" s="147"/>
      <c r="F31" s="148"/>
      <c r="G31" s="148"/>
      <c r="H31" s="146"/>
      <c r="I31" s="141"/>
      <c r="J31" s="141"/>
      <c r="K31" s="14"/>
      <c r="L31" s="14"/>
      <c r="M31" s="14"/>
      <c r="N31" s="5"/>
    </row>
    <row r="32" spans="1:14" ht="15.75">
      <c r="A32" s="149" t="s">
        <v>21</v>
      </c>
      <c r="B32" s="226">
        <f>'Segment Results '!B31</f>
        <v>197312</v>
      </c>
      <c r="C32" s="227">
        <f>'Segment Results '!C31</f>
        <v>202881</v>
      </c>
      <c r="D32" s="228">
        <f>(B32-C32)/C32</f>
        <v>-2.7449588675134685E-2</v>
      </c>
      <c r="E32" s="226">
        <f>'Segment Results '!E31</f>
        <v>169322</v>
      </c>
      <c r="F32" s="227">
        <f>'Segment Results '!F31</f>
        <v>183556</v>
      </c>
      <c r="G32" s="228">
        <f>(E32-F32)/F32</f>
        <v>-7.7545817080346052E-2</v>
      </c>
      <c r="H32" s="226">
        <f>'Segment Results '!H31</f>
        <v>137305</v>
      </c>
      <c r="I32" s="227">
        <f>'Segment Results '!I31</f>
        <v>165711</v>
      </c>
      <c r="J32" s="228">
        <f>(H32-I32)/I32</f>
        <v>-0.17141891606471507</v>
      </c>
      <c r="K32" s="14"/>
      <c r="L32" s="14"/>
      <c r="M32" s="14"/>
      <c r="N32" s="5"/>
    </row>
    <row r="33" spans="1:14" ht="15.75">
      <c r="A33" s="69"/>
      <c r="B33" s="76"/>
      <c r="C33" s="69"/>
      <c r="D33" s="213"/>
      <c r="E33" s="76"/>
      <c r="F33" s="69"/>
      <c r="G33" s="213"/>
      <c r="H33" s="76"/>
      <c r="I33" s="69"/>
      <c r="J33" s="213"/>
      <c r="K33" s="14"/>
      <c r="L33" s="14"/>
      <c r="M33" s="14"/>
      <c r="N33" s="5"/>
    </row>
    <row r="34" spans="1:14" ht="15.75">
      <c r="A34" s="152" t="s">
        <v>122</v>
      </c>
      <c r="B34" s="153">
        <v>148171</v>
      </c>
      <c r="C34" s="154">
        <v>149943</v>
      </c>
      <c r="D34" s="213">
        <f>(B34-C34)/C34</f>
        <v>-1.1817824106493801E-2</v>
      </c>
      <c r="E34" s="155">
        <v>132692</v>
      </c>
      <c r="F34" s="156">
        <v>144089</v>
      </c>
      <c r="G34" s="213">
        <f>(E34-F34)/F34</f>
        <v>-7.909694702579656E-2</v>
      </c>
      <c r="H34" s="155">
        <v>89641</v>
      </c>
      <c r="I34" s="156">
        <v>112080</v>
      </c>
      <c r="J34" s="213">
        <f>(H34-I34)/I34</f>
        <v>-0.20020521056388293</v>
      </c>
      <c r="K34" s="14"/>
      <c r="L34" s="14"/>
      <c r="M34" s="14"/>
      <c r="N34" s="5"/>
    </row>
    <row r="35" spans="1:14" ht="15.75">
      <c r="A35" s="157" t="s">
        <v>61</v>
      </c>
      <c r="B35" s="229">
        <f>+B34/B32</f>
        <v>0.75094773759325328</v>
      </c>
      <c r="C35" s="230">
        <f>+C34/C32</f>
        <v>0.73906871515814687</v>
      </c>
      <c r="D35" s="231"/>
      <c r="E35" s="232">
        <f>+E34/E32</f>
        <v>0.78366662335668136</v>
      </c>
      <c r="F35" s="233">
        <f>+F34/F32</f>
        <v>0.78498659809540416</v>
      </c>
      <c r="G35" s="231"/>
      <c r="H35" s="232">
        <f>+H34/H32</f>
        <v>0.65286042023232949</v>
      </c>
      <c r="I35" s="233">
        <f>+I34/I32</f>
        <v>0.67635823813748031</v>
      </c>
      <c r="J35" s="231"/>
      <c r="K35" s="14"/>
      <c r="L35" s="14"/>
      <c r="M35" s="14"/>
      <c r="N35" s="5"/>
    </row>
    <row r="36" spans="1:14" ht="15.75">
      <c r="A36" s="69"/>
      <c r="B36" s="158"/>
      <c r="C36" s="159"/>
      <c r="D36" s="213"/>
      <c r="E36" s="158"/>
      <c r="F36" s="159"/>
      <c r="G36" s="213"/>
      <c r="H36" s="158"/>
      <c r="I36" s="159"/>
      <c r="J36" s="213"/>
      <c r="K36" s="14"/>
      <c r="L36" s="14"/>
      <c r="M36" s="14"/>
      <c r="N36" s="5"/>
    </row>
    <row r="37" spans="1:14" ht="15.75">
      <c r="A37" s="69" t="s">
        <v>123</v>
      </c>
      <c r="B37" s="158">
        <f>B32-B34</f>
        <v>49141</v>
      </c>
      <c r="C37" s="159">
        <f>C32-C34</f>
        <v>52938</v>
      </c>
      <c r="D37" s="213">
        <f>(B37-C37)/C37</f>
        <v>-7.1725414635989276E-2</v>
      </c>
      <c r="E37" s="158">
        <f>E32-E34</f>
        <v>36630</v>
      </c>
      <c r="F37" s="159">
        <f>F32-F34</f>
        <v>39467</v>
      </c>
      <c r="G37" s="213">
        <f>(E37-F37)/F37</f>
        <v>-7.188283882737477E-2</v>
      </c>
      <c r="H37" s="158">
        <f>H32-H34</f>
        <v>47664</v>
      </c>
      <c r="I37" s="159">
        <f>I32-I34</f>
        <v>53631</v>
      </c>
      <c r="J37" s="213">
        <f>(H37-I37)/I37</f>
        <v>-0.11126027857022991</v>
      </c>
      <c r="K37" s="14"/>
      <c r="L37" s="14"/>
      <c r="M37" s="14"/>
      <c r="N37" s="5"/>
    </row>
    <row r="38" spans="1:14" ht="15.75">
      <c r="A38" s="157" t="s">
        <v>61</v>
      </c>
      <c r="B38" s="234">
        <f>B37/B32</f>
        <v>0.24905226240674669</v>
      </c>
      <c r="C38" s="235">
        <f>C37/C32</f>
        <v>0.26093128484185313</v>
      </c>
      <c r="D38" s="213"/>
      <c r="E38" s="234">
        <f>E37/E32</f>
        <v>0.21633337664331864</v>
      </c>
      <c r="F38" s="235">
        <f>F37/F32</f>
        <v>0.21501340190459586</v>
      </c>
      <c r="G38" s="213"/>
      <c r="H38" s="234">
        <f>H37/H32</f>
        <v>0.34713957976767051</v>
      </c>
      <c r="I38" s="235">
        <f>I37/I32</f>
        <v>0.32364176186251969</v>
      </c>
      <c r="J38" s="213"/>
      <c r="K38" s="14"/>
      <c r="L38" s="14"/>
      <c r="M38" s="14"/>
      <c r="N38" s="5"/>
    </row>
    <row r="39" spans="1:14" ht="15.75">
      <c r="A39" s="157"/>
      <c r="B39" s="158"/>
      <c r="C39" s="159"/>
      <c r="D39" s="213"/>
      <c r="E39" s="158"/>
      <c r="F39" s="159"/>
      <c r="G39" s="213"/>
      <c r="H39" s="158"/>
      <c r="I39" s="159"/>
      <c r="J39" s="213"/>
      <c r="K39" s="14"/>
      <c r="L39" s="14"/>
      <c r="M39" s="14"/>
      <c r="N39" s="5"/>
    </row>
    <row r="40" spans="1:14" ht="15.75">
      <c r="A40" s="160" t="s">
        <v>124</v>
      </c>
      <c r="B40" s="155">
        <v>37382</v>
      </c>
      <c r="C40" s="156">
        <v>36979</v>
      </c>
      <c r="D40" s="213">
        <f>(B40-C40)/C40</f>
        <v>1.08980772871089E-2</v>
      </c>
      <c r="E40" s="155">
        <v>35233</v>
      </c>
      <c r="F40" s="156">
        <v>34222</v>
      </c>
      <c r="G40" s="213">
        <f>(E40-F40)/F40</f>
        <v>2.9542399625971598E-2</v>
      </c>
      <c r="H40" s="155">
        <v>22857</v>
      </c>
      <c r="I40" s="156">
        <v>33571</v>
      </c>
      <c r="J40" s="213">
        <f>(H40-I40)/I40</f>
        <v>-0.31914449971701764</v>
      </c>
      <c r="K40" s="14"/>
      <c r="L40" s="14"/>
      <c r="M40" s="14"/>
      <c r="N40" s="5"/>
    </row>
    <row r="41" spans="1:14" ht="15.75">
      <c r="A41" s="157" t="s">
        <v>61</v>
      </c>
      <c r="B41" s="219">
        <f>+B40/B32</f>
        <v>0.18945629257216998</v>
      </c>
      <c r="C41" s="220">
        <f>+C40/C32</f>
        <v>0.18226940916103529</v>
      </c>
      <c r="D41" s="221"/>
      <c r="E41" s="219">
        <f>+(E40/E32)</f>
        <v>0.2080828244410059</v>
      </c>
      <c r="F41" s="220">
        <f>+(F40/F32)</f>
        <v>0.18643901588616008</v>
      </c>
      <c r="G41" s="221"/>
      <c r="H41" s="219">
        <f>+H40/H32</f>
        <v>0.16646881031280725</v>
      </c>
      <c r="I41" s="220">
        <f>+I40/I32</f>
        <v>0.20258763751350242</v>
      </c>
      <c r="J41" s="221"/>
      <c r="K41" s="14"/>
      <c r="L41" s="14"/>
      <c r="M41" s="14"/>
      <c r="N41" s="5"/>
    </row>
    <row r="42" spans="1:14" ht="15.75">
      <c r="A42" s="69"/>
      <c r="B42" s="158"/>
      <c r="C42" s="159"/>
      <c r="D42" s="213"/>
      <c r="E42" s="158"/>
      <c r="F42" s="159"/>
      <c r="G42" s="213"/>
      <c r="H42" s="158"/>
      <c r="I42" s="159"/>
      <c r="J42" s="213"/>
      <c r="K42" s="14"/>
      <c r="L42" s="14"/>
      <c r="M42" s="14"/>
      <c r="N42" s="5"/>
    </row>
    <row r="43" spans="1:14" ht="15.75">
      <c r="A43" s="69" t="s">
        <v>119</v>
      </c>
      <c r="B43" s="163">
        <f>B32-B34-B40</f>
        <v>11759</v>
      </c>
      <c r="C43" s="164">
        <f>C32-C34-C40</f>
        <v>15959</v>
      </c>
      <c r="D43" s="213">
        <f>(B43-C43)/C43</f>
        <v>-0.2631743843599223</v>
      </c>
      <c r="E43" s="163">
        <f>E32-E34-E40</f>
        <v>1397</v>
      </c>
      <c r="F43" s="164">
        <f>F32-F34-F40</f>
        <v>5245</v>
      </c>
      <c r="G43" s="213">
        <f>(E43-F43)/F43</f>
        <v>-0.73365109628217351</v>
      </c>
      <c r="H43" s="163">
        <f>H32-H34-H40</f>
        <v>24807</v>
      </c>
      <c r="I43" s="164">
        <f>I32-I34-I40</f>
        <v>20060</v>
      </c>
      <c r="J43" s="213">
        <f>(H43-I43)/I43</f>
        <v>0.23664007976071785</v>
      </c>
      <c r="K43" s="14"/>
      <c r="L43" s="14"/>
      <c r="M43" s="14"/>
      <c r="N43" s="5"/>
    </row>
    <row r="44" spans="1:14" ht="16.5" thickBot="1">
      <c r="A44" s="165" t="s">
        <v>61</v>
      </c>
      <c r="B44" s="222">
        <f>+B43/B32</f>
        <v>5.9595969834576712E-2</v>
      </c>
      <c r="C44" s="223">
        <f>+C43/C32</f>
        <v>7.8661875680817825E-2</v>
      </c>
      <c r="D44" s="166"/>
      <c r="E44" s="222">
        <f>+E43/E32</f>
        <v>8.2505522023127529E-3</v>
      </c>
      <c r="F44" s="223">
        <f>+F43/F32</f>
        <v>2.8574386018435791E-2</v>
      </c>
      <c r="G44" s="166"/>
      <c r="H44" s="222">
        <f>+H43/H32</f>
        <v>0.18067076945486327</v>
      </c>
      <c r="I44" s="223">
        <f>+I43/I32</f>
        <v>0.12105412434901726</v>
      </c>
      <c r="J44" s="166"/>
      <c r="K44" s="14"/>
      <c r="L44" s="14"/>
      <c r="M44" s="14"/>
      <c r="N44" s="5"/>
    </row>
    <row r="45" spans="1:14" ht="15.75">
      <c r="A45" s="69"/>
      <c r="B45" s="167"/>
      <c r="C45" s="167"/>
      <c r="D45" s="167"/>
      <c r="E45" s="167"/>
      <c r="F45" s="167"/>
      <c r="G45" s="167"/>
      <c r="H45" s="167"/>
      <c r="I45" s="167"/>
      <c r="J45" s="167"/>
      <c r="K45" s="14"/>
      <c r="L45" s="14"/>
      <c r="M45" s="14"/>
      <c r="N45" s="5"/>
    </row>
    <row r="46" spans="1:14" ht="15.75">
      <c r="A46" s="236" t="s">
        <v>126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4">
      <c r="A47" s="237" t="s">
        <v>152</v>
      </c>
    </row>
    <row r="48" spans="1:14">
      <c r="A48" s="236" t="s">
        <v>153</v>
      </c>
    </row>
    <row r="49" spans="1:10" ht="15.75">
      <c r="A49" s="70"/>
      <c r="B49" s="70"/>
      <c r="C49" s="70"/>
      <c r="D49" s="70"/>
      <c r="E49" s="70"/>
      <c r="F49" s="70"/>
      <c r="G49" s="70"/>
      <c r="H49" s="70"/>
      <c r="I49" s="70"/>
      <c r="J49" s="70"/>
    </row>
    <row r="50" spans="1:10">
      <c r="A50" s="13"/>
    </row>
  </sheetData>
  <mergeCells count="12">
    <mergeCell ref="A27:J27"/>
    <mergeCell ref="B29:C29"/>
    <mergeCell ref="E29:F29"/>
    <mergeCell ref="H29:I29"/>
    <mergeCell ref="B9:C9"/>
    <mergeCell ref="E9:F9"/>
    <mergeCell ref="H9:I9"/>
    <mergeCell ref="A2:J2"/>
    <mergeCell ref="A3:J3"/>
    <mergeCell ref="A4:J4"/>
    <mergeCell ref="A5:J5"/>
    <mergeCell ref="A7:J7"/>
  </mergeCells>
  <printOptions horizontalCentered="1"/>
  <pageMargins left="0.65" right="0.5" top="0.5" bottom="0.55000000000000004" header="0.5" footer="0.4"/>
  <pageSetup scale="68" orientation="landscape" r:id="rId1"/>
  <headerFooter>
    <oddFooter xml:space="preserve">&amp;C&amp;"Arial,Regular"Page 16 of 17&amp;"Times New Roman,Regular"
</oddFooter>
  </headerFooter>
  <ignoredErrors>
    <ignoredError sqref="D23 G17 D17 G23 D37:G43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81"/>
  <sheetViews>
    <sheetView tabSelected="1" topLeftCell="A28" zoomScaleNormal="100" workbookViewId="0"/>
  </sheetViews>
  <sheetFormatPr defaultColWidth="10.21875" defaultRowHeight="15"/>
  <cols>
    <col min="1" max="1" width="3.109375" style="1" customWidth="1"/>
    <col min="2" max="2" width="2.44140625" style="1" customWidth="1"/>
    <col min="3" max="3" width="58.77734375" style="1" customWidth="1"/>
    <col min="4" max="4" width="1.77734375" style="30" customWidth="1"/>
    <col min="5" max="5" width="11.77734375" style="1" customWidth="1"/>
    <col min="6" max="6" width="1.77734375" style="1" customWidth="1"/>
    <col min="7" max="7" width="11.77734375" style="1" customWidth="1"/>
    <col min="8" max="8" width="1.77734375" style="1" customWidth="1"/>
    <col min="9" max="16384" width="10.21875" style="1"/>
  </cols>
  <sheetData>
    <row r="1" spans="1:8" ht="80.25" customHeight="1">
      <c r="B1" s="2"/>
    </row>
    <row r="2" spans="1:8">
      <c r="A2" s="15"/>
      <c r="B2" s="2"/>
      <c r="C2" s="2"/>
      <c r="D2" s="29"/>
      <c r="E2" s="2"/>
      <c r="F2" s="2"/>
      <c r="G2" s="2"/>
      <c r="H2" s="2"/>
    </row>
    <row r="3" spans="1:8" ht="15.75">
      <c r="A3" s="100" t="s">
        <v>4</v>
      </c>
      <c r="B3" s="101"/>
      <c r="C3" s="101"/>
      <c r="D3" s="168"/>
      <c r="E3" s="101"/>
      <c r="F3" s="101"/>
      <c r="G3" s="101"/>
      <c r="H3" s="99"/>
    </row>
    <row r="4" spans="1:8" ht="15.75">
      <c r="A4" s="100" t="s">
        <v>50</v>
      </c>
      <c r="B4" s="101"/>
      <c r="C4" s="101"/>
      <c r="D4" s="168"/>
      <c r="E4" s="101"/>
      <c r="F4" s="101"/>
      <c r="G4" s="101"/>
      <c r="H4" s="99"/>
    </row>
    <row r="5" spans="1:8" ht="15.75">
      <c r="A5" s="244" t="s">
        <v>145</v>
      </c>
      <c r="B5" s="244"/>
      <c r="C5" s="244"/>
      <c r="D5" s="244"/>
      <c r="E5" s="244"/>
      <c r="F5" s="244"/>
      <c r="G5" s="244"/>
      <c r="H5" s="99"/>
    </row>
    <row r="6" spans="1:8" s="23" customFormat="1" ht="15.75">
      <c r="A6" s="255" t="s">
        <v>44</v>
      </c>
      <c r="B6" s="255"/>
      <c r="C6" s="255"/>
      <c r="D6" s="255"/>
      <c r="E6" s="255"/>
      <c r="F6" s="255"/>
      <c r="G6" s="255"/>
      <c r="H6" s="169"/>
    </row>
    <row r="7" spans="1:8" ht="15.75">
      <c r="A7" s="199" t="s">
        <v>14</v>
      </c>
      <c r="B7" s="200"/>
      <c r="C7" s="200"/>
      <c r="D7" s="201"/>
      <c r="E7" s="200"/>
      <c r="F7" s="200"/>
      <c r="G7" s="200"/>
      <c r="H7" s="99"/>
    </row>
    <row r="8" spans="1:8" ht="15.75">
      <c r="A8" s="37"/>
      <c r="B8" s="37"/>
      <c r="C8" s="37"/>
      <c r="D8" s="170"/>
      <c r="E8" s="99"/>
      <c r="F8" s="99"/>
      <c r="G8" s="99"/>
      <c r="H8" s="99"/>
    </row>
    <row r="9" spans="1:8" ht="15.75">
      <c r="A9" s="37"/>
      <c r="B9" s="171"/>
      <c r="C9" s="170"/>
      <c r="D9" s="170"/>
      <c r="E9" s="39">
        <v>2019</v>
      </c>
      <c r="F9" s="110"/>
      <c r="G9" s="41">
        <v>2018</v>
      </c>
      <c r="H9" s="99"/>
    </row>
    <row r="10" spans="1:8" ht="9.9499999999999993" customHeight="1">
      <c r="A10" s="37"/>
      <c r="B10" s="37"/>
      <c r="C10" s="37"/>
      <c r="D10" s="170"/>
      <c r="E10" s="95"/>
      <c r="F10" s="37"/>
      <c r="G10" s="37"/>
      <c r="H10" s="99"/>
    </row>
    <row r="11" spans="1:8" ht="15.75">
      <c r="A11" s="37"/>
      <c r="B11" s="171" t="s">
        <v>18</v>
      </c>
      <c r="C11" s="170"/>
      <c r="D11" s="170"/>
      <c r="E11" s="95"/>
      <c r="F11" s="37"/>
      <c r="G11" s="37"/>
      <c r="H11" s="99"/>
    </row>
    <row r="12" spans="1:8" ht="15.75">
      <c r="A12" s="37"/>
      <c r="B12" s="37"/>
      <c r="C12" s="37" t="s">
        <v>106</v>
      </c>
      <c r="D12" s="170"/>
      <c r="E12" s="172"/>
      <c r="F12" s="112"/>
      <c r="G12" s="173"/>
      <c r="H12" s="99"/>
    </row>
    <row r="13" spans="1:8" ht="31.5" customHeight="1">
      <c r="A13" s="37"/>
      <c r="B13" s="37"/>
      <c r="C13" s="208" t="s">
        <v>134</v>
      </c>
      <c r="D13" s="170"/>
      <c r="E13" s="172">
        <v>8393</v>
      </c>
      <c r="F13" s="112"/>
      <c r="G13" s="173">
        <v>6002</v>
      </c>
      <c r="H13" s="99"/>
    </row>
    <row r="14" spans="1:8" ht="15.75" customHeight="1">
      <c r="A14" s="37"/>
      <c r="B14" s="37"/>
      <c r="C14" s="37" t="s">
        <v>63</v>
      </c>
      <c r="D14" s="170"/>
      <c r="E14" s="135">
        <v>19850</v>
      </c>
      <c r="F14" s="112"/>
      <c r="G14" s="136">
        <v>22640</v>
      </c>
      <c r="H14" s="99"/>
    </row>
    <row r="15" spans="1:8" ht="15.75" hidden="1" customHeight="1">
      <c r="A15" s="37"/>
      <c r="B15" s="37"/>
      <c r="C15" s="37" t="s">
        <v>63</v>
      </c>
      <c r="D15" s="170"/>
      <c r="E15" s="175"/>
      <c r="F15" s="112"/>
      <c r="G15" s="176"/>
      <c r="H15" s="99"/>
    </row>
    <row r="16" spans="1:8" ht="15.75" customHeight="1">
      <c r="A16" s="37"/>
      <c r="B16" s="37"/>
      <c r="C16" s="37" t="s">
        <v>143</v>
      </c>
      <c r="D16" s="170"/>
      <c r="E16" s="175">
        <v>11352</v>
      </c>
      <c r="F16" s="112"/>
      <c r="G16" s="176">
        <v>0</v>
      </c>
      <c r="H16" s="99"/>
    </row>
    <row r="17" spans="1:8" ht="15.75" customHeight="1">
      <c r="A17" s="37"/>
      <c r="B17" s="37"/>
      <c r="C17" s="37" t="s">
        <v>104</v>
      </c>
      <c r="D17" s="170"/>
      <c r="E17" s="177">
        <v>1399</v>
      </c>
      <c r="F17" s="112"/>
      <c r="G17" s="178">
        <v>3355</v>
      </c>
      <c r="H17" s="99"/>
    </row>
    <row r="18" spans="1:8" ht="15.75" customHeight="1">
      <c r="A18" s="37"/>
      <c r="B18" s="37"/>
      <c r="C18" s="37" t="s">
        <v>144</v>
      </c>
      <c r="D18" s="170"/>
      <c r="E18" s="177">
        <v>0</v>
      </c>
      <c r="F18" s="112"/>
      <c r="G18" s="178">
        <v>17795</v>
      </c>
      <c r="H18" s="99"/>
    </row>
    <row r="19" spans="1:8" ht="15.75" customHeight="1">
      <c r="A19" s="37"/>
      <c r="B19" s="37"/>
      <c r="C19" s="37" t="s">
        <v>110</v>
      </c>
      <c r="D19" s="179"/>
      <c r="E19" s="114"/>
      <c r="F19" s="37"/>
      <c r="G19" s="115"/>
      <c r="H19" s="99"/>
    </row>
    <row r="20" spans="1:8" ht="15.75" customHeight="1">
      <c r="A20" s="37"/>
      <c r="B20" s="37"/>
      <c r="C20" s="37" t="s">
        <v>111</v>
      </c>
      <c r="D20" s="179"/>
      <c r="E20" s="114"/>
      <c r="F20" s="37"/>
      <c r="G20" s="115"/>
      <c r="H20" s="99"/>
    </row>
    <row r="21" spans="1:8" ht="15.75" customHeight="1">
      <c r="A21" s="37"/>
      <c r="B21" s="37"/>
      <c r="C21" s="37" t="s">
        <v>64</v>
      </c>
      <c r="D21" s="170"/>
      <c r="E21" s="98">
        <v>-4086</v>
      </c>
      <c r="F21" s="180"/>
      <c r="G21" s="181">
        <v>-539</v>
      </c>
      <c r="H21" s="99"/>
    </row>
    <row r="22" spans="1:8" ht="15.75" customHeight="1">
      <c r="A22" s="37"/>
      <c r="B22" s="37"/>
      <c r="C22" s="37" t="s">
        <v>65</v>
      </c>
      <c r="D22" s="170"/>
      <c r="E22" s="182">
        <v>-11848</v>
      </c>
      <c r="F22" s="183"/>
      <c r="G22" s="184">
        <v>-28346</v>
      </c>
      <c r="H22" s="99"/>
    </row>
    <row r="23" spans="1:8" ht="15.75" customHeight="1">
      <c r="A23" s="37"/>
      <c r="B23" s="37"/>
      <c r="C23" s="37" t="s">
        <v>66</v>
      </c>
      <c r="D23" s="170"/>
      <c r="E23" s="182">
        <v>-563</v>
      </c>
      <c r="F23" s="183"/>
      <c r="G23" s="184">
        <v>250</v>
      </c>
      <c r="H23" s="99"/>
    </row>
    <row r="24" spans="1:8" ht="15.75" customHeight="1">
      <c r="A24" s="37"/>
      <c r="B24" s="37"/>
      <c r="C24" s="37" t="s">
        <v>22</v>
      </c>
      <c r="D24" s="170"/>
      <c r="E24" s="98">
        <v>-16048</v>
      </c>
      <c r="F24" s="183"/>
      <c r="G24" s="181">
        <v>-19985</v>
      </c>
      <c r="H24" s="99"/>
    </row>
    <row r="25" spans="1:8" ht="15.75" customHeight="1">
      <c r="A25" s="37"/>
      <c r="B25" s="37"/>
      <c r="C25" s="37" t="s">
        <v>23</v>
      </c>
      <c r="D25" s="170"/>
      <c r="E25" s="135">
        <v>962</v>
      </c>
      <c r="F25" s="185"/>
      <c r="G25" s="136">
        <v>-390</v>
      </c>
      <c r="H25" s="99"/>
    </row>
    <row r="26" spans="1:8" ht="15.75" customHeight="1">
      <c r="A26" s="37"/>
      <c r="B26" s="37"/>
      <c r="C26" s="37" t="s">
        <v>72</v>
      </c>
      <c r="D26" s="170"/>
      <c r="E26" s="135">
        <v>-343</v>
      </c>
      <c r="F26" s="185"/>
      <c r="G26" s="136">
        <v>-12932</v>
      </c>
      <c r="H26" s="99"/>
    </row>
    <row r="27" spans="1:8" ht="15.75" customHeight="1">
      <c r="A27" s="37"/>
      <c r="B27" s="37"/>
      <c r="C27" s="37" t="s">
        <v>59</v>
      </c>
      <c r="D27" s="170"/>
      <c r="E27" s="186">
        <v>-329</v>
      </c>
      <c r="F27" s="185"/>
      <c r="G27" s="187">
        <v>-6549</v>
      </c>
      <c r="H27" s="99"/>
    </row>
    <row r="28" spans="1:8" ht="15.75">
      <c r="A28" s="37"/>
      <c r="B28" s="188" t="s">
        <v>133</v>
      </c>
      <c r="C28" s="188"/>
      <c r="D28" s="170"/>
      <c r="E28" s="189">
        <f>SUM(E12:E27)</f>
        <v>8739</v>
      </c>
      <c r="F28" s="185"/>
      <c r="G28" s="190">
        <f>SUM(G12:G27)</f>
        <v>-18699</v>
      </c>
      <c r="H28" s="99"/>
    </row>
    <row r="29" spans="1:8" ht="15.75" customHeight="1">
      <c r="A29" s="37"/>
      <c r="B29" s="37"/>
      <c r="C29" s="37"/>
      <c r="D29" s="170"/>
      <c r="E29" s="95"/>
      <c r="F29" s="37"/>
      <c r="G29" s="37"/>
      <c r="H29" s="99"/>
    </row>
    <row r="30" spans="1:8" ht="15.75" customHeight="1">
      <c r="A30" s="37"/>
      <c r="B30" s="171" t="s">
        <v>19</v>
      </c>
      <c r="C30" s="170"/>
      <c r="D30" s="170"/>
      <c r="E30" s="95"/>
      <c r="F30" s="37"/>
      <c r="G30" s="37"/>
      <c r="H30" s="99"/>
    </row>
    <row r="31" spans="1:8" ht="15.75">
      <c r="A31" s="37"/>
      <c r="B31" s="37"/>
      <c r="C31" s="37" t="s">
        <v>70</v>
      </c>
      <c r="D31" s="170"/>
      <c r="E31" s="114">
        <v>-3729</v>
      </c>
      <c r="F31" s="115"/>
      <c r="G31" s="115">
        <v>-9538</v>
      </c>
      <c r="H31" s="99"/>
    </row>
    <row r="32" spans="1:8" ht="15.75">
      <c r="A32" s="37"/>
      <c r="B32" s="37"/>
      <c r="C32" s="37" t="s">
        <v>146</v>
      </c>
      <c r="D32" s="170"/>
      <c r="E32" s="177">
        <v>0</v>
      </c>
      <c r="F32" s="115"/>
      <c r="G32" s="115">
        <v>41165</v>
      </c>
      <c r="H32" s="99"/>
    </row>
    <row r="33" spans="1:8" ht="15.75">
      <c r="A33" s="37"/>
      <c r="B33" s="37"/>
      <c r="C33" s="37" t="s">
        <v>43</v>
      </c>
      <c r="D33" s="170"/>
      <c r="E33" s="114">
        <v>-4369</v>
      </c>
      <c r="F33" s="115"/>
      <c r="G33" s="115">
        <v>-8270</v>
      </c>
      <c r="H33" s="99"/>
    </row>
    <row r="34" spans="1:8" ht="15.75">
      <c r="A34" s="37"/>
      <c r="B34" s="188" t="s">
        <v>155</v>
      </c>
      <c r="C34" s="188"/>
      <c r="D34" s="170"/>
      <c r="E34" s="189">
        <f>SUM(E31:E33)</f>
        <v>-8098</v>
      </c>
      <c r="F34" s="185"/>
      <c r="G34" s="190">
        <f>SUM(G31:G33)</f>
        <v>23357</v>
      </c>
      <c r="H34" s="99"/>
    </row>
    <row r="35" spans="1:8" ht="15.75" customHeight="1">
      <c r="A35" s="37"/>
      <c r="B35" s="37"/>
      <c r="C35" s="37"/>
      <c r="D35" s="170"/>
      <c r="E35" s="135"/>
      <c r="F35" s="136"/>
      <c r="G35" s="136"/>
      <c r="H35" s="99"/>
    </row>
    <row r="36" spans="1:8" ht="15.75">
      <c r="A36" s="37"/>
      <c r="B36" s="171" t="s">
        <v>20</v>
      </c>
      <c r="C36" s="170"/>
      <c r="D36" s="170"/>
      <c r="E36" s="95"/>
      <c r="F36" s="37"/>
      <c r="G36" s="37"/>
      <c r="H36" s="99"/>
    </row>
    <row r="37" spans="1:8" ht="15.75">
      <c r="A37" s="37"/>
      <c r="B37" s="171"/>
      <c r="C37" s="170" t="s">
        <v>80</v>
      </c>
      <c r="D37" s="170"/>
      <c r="E37" s="114">
        <v>-6595</v>
      </c>
      <c r="F37" s="37"/>
      <c r="G37" s="115">
        <v>-6784</v>
      </c>
      <c r="H37" s="99"/>
    </row>
    <row r="38" spans="1:8" ht="31.5" customHeight="1">
      <c r="A38" s="37"/>
      <c r="B38" s="171"/>
      <c r="C38" s="192" t="s">
        <v>112</v>
      </c>
      <c r="D38" s="192"/>
      <c r="E38" s="193">
        <v>850</v>
      </c>
      <c r="F38" s="37"/>
      <c r="G38" s="194">
        <v>323</v>
      </c>
      <c r="H38" s="99"/>
    </row>
    <row r="39" spans="1:8" ht="15.75" customHeight="1">
      <c r="A39" s="37"/>
      <c r="B39" s="171"/>
      <c r="C39" s="37" t="s">
        <v>91</v>
      </c>
      <c r="D39" s="170"/>
      <c r="E39" s="174">
        <v>-19585</v>
      </c>
      <c r="F39" s="136"/>
      <c r="G39" s="191">
        <v>-5570</v>
      </c>
      <c r="H39" s="99"/>
    </row>
    <row r="40" spans="1:8" ht="15.75" customHeight="1">
      <c r="A40" s="37"/>
      <c r="B40" s="37"/>
      <c r="C40" s="37" t="s">
        <v>100</v>
      </c>
      <c r="D40" s="170"/>
      <c r="E40" s="193">
        <v>51408</v>
      </c>
      <c r="F40" s="136"/>
      <c r="G40" s="194">
        <v>63547</v>
      </c>
      <c r="H40" s="99"/>
    </row>
    <row r="41" spans="1:8" ht="15.75" customHeight="1">
      <c r="A41" s="37"/>
      <c r="B41" s="37"/>
      <c r="C41" s="37" t="s">
        <v>101</v>
      </c>
      <c r="D41" s="170"/>
      <c r="E41" s="193">
        <v>-40611</v>
      </c>
      <c r="F41" s="136"/>
      <c r="G41" s="194">
        <v>-63978</v>
      </c>
      <c r="H41" s="99"/>
    </row>
    <row r="42" spans="1:8" ht="15.75">
      <c r="A42" s="37"/>
      <c r="B42" s="37"/>
      <c r="C42" s="37" t="s">
        <v>132</v>
      </c>
      <c r="D42" s="170"/>
      <c r="E42" s="193">
        <v>-61</v>
      </c>
      <c r="F42" s="136"/>
      <c r="G42" s="194">
        <v>-320</v>
      </c>
      <c r="H42" s="99"/>
    </row>
    <row r="43" spans="1:8" ht="15.75">
      <c r="A43" s="37"/>
      <c r="B43" s="37"/>
      <c r="C43" s="37" t="s">
        <v>115</v>
      </c>
      <c r="D43" s="170"/>
      <c r="E43" s="174">
        <v>-280</v>
      </c>
      <c r="F43" s="136"/>
      <c r="G43" s="191">
        <v>-167</v>
      </c>
      <c r="H43" s="99"/>
    </row>
    <row r="44" spans="1:8" ht="15.75">
      <c r="A44" s="37"/>
      <c r="B44" s="188" t="s">
        <v>156</v>
      </c>
      <c r="C44" s="188"/>
      <c r="D44" s="170"/>
      <c r="E44" s="189">
        <f>SUM(E37:E43)</f>
        <v>-14874</v>
      </c>
      <c r="F44" s="185"/>
      <c r="G44" s="190">
        <f>SUM(G37:G43)</f>
        <v>-12949</v>
      </c>
      <c r="H44" s="99"/>
    </row>
    <row r="45" spans="1:8" ht="15.75">
      <c r="A45" s="37"/>
      <c r="B45" s="37"/>
      <c r="C45" s="37"/>
      <c r="D45" s="170"/>
      <c r="E45" s="186"/>
      <c r="F45" s="185"/>
      <c r="G45" s="187"/>
      <c r="H45" s="99"/>
    </row>
    <row r="46" spans="1:8" ht="16.5" customHeight="1">
      <c r="A46" s="37"/>
      <c r="B46" s="37" t="s">
        <v>79</v>
      </c>
      <c r="C46" s="37"/>
      <c r="D46" s="170"/>
      <c r="E46" s="137">
        <v>264</v>
      </c>
      <c r="F46" s="136"/>
      <c r="G46" s="138">
        <v>603</v>
      </c>
      <c r="H46" s="99"/>
    </row>
    <row r="47" spans="1:8" ht="15.75" customHeight="1">
      <c r="A47" s="37"/>
      <c r="B47" s="99" t="s">
        <v>125</v>
      </c>
      <c r="C47" s="195"/>
      <c r="D47" s="196"/>
      <c r="E47" s="135">
        <f>+E46+E28+E34+E44</f>
        <v>-13969</v>
      </c>
      <c r="F47" s="136"/>
      <c r="G47" s="136">
        <f>+G46+G28+G34+G44</f>
        <v>-7688</v>
      </c>
      <c r="H47" s="99"/>
    </row>
    <row r="48" spans="1:8" ht="15.75" customHeight="1">
      <c r="A48" s="37"/>
      <c r="B48" s="37" t="s">
        <v>68</v>
      </c>
      <c r="C48" s="37"/>
      <c r="D48" s="170"/>
      <c r="E48" s="135">
        <v>53119</v>
      </c>
      <c r="F48" s="136"/>
      <c r="G48" s="136">
        <v>54011</v>
      </c>
      <c r="H48" s="99"/>
    </row>
    <row r="49" spans="1:8" ht="15.75" customHeight="1" thickBot="1">
      <c r="A49" s="37"/>
      <c r="B49" s="37" t="s">
        <v>114</v>
      </c>
      <c r="C49" s="37"/>
      <c r="D49" s="170"/>
      <c r="E49" s="197">
        <f>+E48+E47</f>
        <v>39150</v>
      </c>
      <c r="F49" s="136"/>
      <c r="G49" s="198">
        <f>+G48+G47</f>
        <v>46323</v>
      </c>
      <c r="H49" s="99"/>
    </row>
    <row r="50" spans="1:8" ht="15.75" customHeight="1" thickTop="1">
      <c r="A50" s="37"/>
      <c r="B50" s="37"/>
      <c r="C50" s="37"/>
      <c r="D50" s="170"/>
      <c r="E50" s="135"/>
      <c r="F50" s="136"/>
      <c r="G50" s="136"/>
      <c r="H50" s="99"/>
    </row>
    <row r="51" spans="1:8" ht="15.75" customHeight="1">
      <c r="A51" s="37"/>
      <c r="B51" s="37"/>
      <c r="C51" s="37"/>
      <c r="D51" s="170"/>
      <c r="E51" s="135"/>
      <c r="F51" s="136"/>
      <c r="G51" s="136"/>
      <c r="H51" s="99"/>
    </row>
    <row r="52" spans="1:8" ht="9.9499999999999993" customHeight="1">
      <c r="A52" s="3"/>
      <c r="B52" s="3"/>
      <c r="C52" s="3"/>
      <c r="D52" s="25"/>
      <c r="E52" s="24"/>
      <c r="F52" s="25"/>
      <c r="G52" s="25"/>
    </row>
    <row r="53" spans="1:8" ht="15.75">
      <c r="A53" s="3"/>
      <c r="B53" s="3"/>
      <c r="C53" s="3"/>
      <c r="D53" s="25"/>
      <c r="E53" s="27"/>
      <c r="F53" s="26"/>
      <c r="G53" s="26"/>
    </row>
    <row r="54" spans="1:8">
      <c r="C54" s="3"/>
      <c r="D54" s="25"/>
      <c r="E54" s="28"/>
      <c r="F54" s="28"/>
      <c r="G54" s="28"/>
    </row>
    <row r="55" spans="1:8">
      <c r="A55" s="16"/>
      <c r="B55" s="16"/>
      <c r="C55" s="16"/>
      <c r="D55" s="28"/>
      <c r="E55" s="29"/>
      <c r="F55" s="29"/>
      <c r="G55" s="29"/>
      <c r="H55" s="2"/>
    </row>
    <row r="56" spans="1:8">
      <c r="E56" s="30"/>
      <c r="F56" s="30"/>
      <c r="G56" s="30"/>
    </row>
    <row r="57" spans="1:8">
      <c r="E57" s="30"/>
      <c r="F57" s="30"/>
      <c r="G57" s="30"/>
    </row>
    <row r="58" spans="1:8">
      <c r="E58" s="30"/>
      <c r="F58" s="30"/>
      <c r="G58" s="30"/>
    </row>
    <row r="59" spans="1:8">
      <c r="E59" s="30"/>
      <c r="F59" s="30"/>
      <c r="G59" s="30"/>
    </row>
    <row r="60" spans="1:8">
      <c r="E60" s="30"/>
      <c r="F60" s="30"/>
      <c r="G60" s="30"/>
    </row>
    <row r="61" spans="1:8">
      <c r="E61" s="30"/>
      <c r="F61" s="30"/>
      <c r="G61" s="30"/>
    </row>
    <row r="73" spans="16:17">
      <c r="P73" s="19"/>
      <c r="Q73" s="19"/>
    </row>
    <row r="74" spans="16:17">
      <c r="P74" s="19"/>
      <c r="Q74" s="19"/>
    </row>
    <row r="75" spans="16:17">
      <c r="P75" s="19"/>
      <c r="Q75" s="19"/>
    </row>
    <row r="76" spans="16:17">
      <c r="P76" s="19"/>
      <c r="Q76" s="19"/>
    </row>
    <row r="77" spans="16:17">
      <c r="P77" s="20"/>
      <c r="Q77" s="20"/>
    </row>
    <row r="181" spans="15:21">
      <c r="O181" s="19"/>
      <c r="P181" s="19"/>
      <c r="T181" s="19"/>
      <c r="U181" s="19"/>
    </row>
    <row r="182" spans="15:21">
      <c r="O182" s="19"/>
      <c r="P182" s="19"/>
      <c r="T182" s="19"/>
      <c r="U182" s="19"/>
    </row>
    <row r="183" spans="15:21">
      <c r="O183" s="19"/>
      <c r="P183" s="19"/>
      <c r="T183" s="19"/>
      <c r="U183" s="19"/>
    </row>
    <row r="184" spans="15:21">
      <c r="O184" s="19"/>
      <c r="P184" s="19"/>
      <c r="T184" s="19"/>
      <c r="U184" s="19"/>
    </row>
    <row r="185" spans="15:21">
      <c r="O185" s="21"/>
      <c r="P185" s="21"/>
      <c r="T185" s="21"/>
      <c r="U185" s="21"/>
    </row>
    <row r="243" spans="15:20">
      <c r="Q243" s="19"/>
      <c r="R243" s="19"/>
      <c r="S243" s="22"/>
    </row>
    <row r="245" spans="15:20">
      <c r="O245" s="22"/>
      <c r="Q245" s="19"/>
      <c r="R245" s="19"/>
      <c r="S245" s="19"/>
      <c r="T245" s="22"/>
    </row>
    <row r="246" spans="15:20">
      <c r="O246" s="22"/>
      <c r="Q246" s="19"/>
      <c r="R246" s="19"/>
      <c r="S246" s="19"/>
      <c r="T246" s="22"/>
    </row>
    <row r="247" spans="15:20">
      <c r="O247" s="22"/>
      <c r="Q247" s="19"/>
      <c r="R247" s="19"/>
      <c r="S247" s="19"/>
      <c r="T247" s="22"/>
    </row>
    <row r="248" spans="15:20">
      <c r="O248" s="22"/>
      <c r="Q248" s="19"/>
      <c r="R248" s="19"/>
      <c r="S248" s="19"/>
      <c r="T248" s="22"/>
    </row>
    <row r="249" spans="15:20">
      <c r="O249" s="22"/>
      <c r="Q249" s="19"/>
      <c r="R249" s="19"/>
      <c r="S249" s="19"/>
      <c r="T249" s="22"/>
    </row>
    <row r="250" spans="15:20">
      <c r="O250" s="22"/>
      <c r="Q250" s="19"/>
      <c r="R250" s="19"/>
      <c r="S250" s="19"/>
      <c r="T250" s="22"/>
    </row>
    <row r="251" spans="15:20">
      <c r="O251" s="22"/>
      <c r="Q251" s="19"/>
      <c r="R251" s="19"/>
      <c r="S251" s="19"/>
      <c r="T251" s="22"/>
    </row>
    <row r="252" spans="15:20">
      <c r="O252" s="22"/>
      <c r="Q252" s="19"/>
      <c r="R252" s="19"/>
      <c r="S252" s="19"/>
      <c r="T252" s="22"/>
    </row>
    <row r="253" spans="15:20">
      <c r="O253" s="22"/>
      <c r="Q253" s="19"/>
      <c r="R253" s="19"/>
      <c r="S253" s="19"/>
      <c r="T253" s="22"/>
    </row>
    <row r="254" spans="15:20">
      <c r="O254" s="22"/>
      <c r="Q254" s="19"/>
      <c r="R254" s="19"/>
      <c r="S254" s="19"/>
      <c r="T254" s="22"/>
    </row>
    <row r="255" spans="15:20">
      <c r="O255" s="22"/>
      <c r="Q255" s="19"/>
      <c r="R255" s="19"/>
      <c r="S255" s="19"/>
      <c r="T255" s="22"/>
    </row>
    <row r="256" spans="15:20">
      <c r="O256" s="22"/>
      <c r="Q256" s="19"/>
      <c r="R256" s="19"/>
      <c r="S256" s="19"/>
      <c r="T256" s="22"/>
    </row>
    <row r="257" spans="15:20">
      <c r="O257" s="22"/>
      <c r="Q257" s="19"/>
      <c r="R257" s="19"/>
      <c r="S257" s="19"/>
      <c r="T257" s="22"/>
    </row>
    <row r="258" spans="15:20">
      <c r="O258" s="22"/>
      <c r="Q258" s="19"/>
      <c r="R258" s="19"/>
      <c r="S258" s="19"/>
      <c r="T258" s="22"/>
    </row>
    <row r="259" spans="15:20">
      <c r="O259" s="22"/>
      <c r="Q259" s="19"/>
      <c r="R259" s="19"/>
      <c r="S259" s="19"/>
      <c r="T259" s="22"/>
    </row>
    <row r="260" spans="15:20">
      <c r="O260" s="22"/>
      <c r="Q260" s="19"/>
      <c r="R260" s="19"/>
      <c r="S260" s="19"/>
      <c r="T260" s="22"/>
    </row>
    <row r="261" spans="15:20">
      <c r="O261" s="22"/>
      <c r="Q261" s="19"/>
      <c r="R261" s="19"/>
      <c r="S261" s="19"/>
      <c r="T261" s="22"/>
    </row>
    <row r="262" spans="15:20">
      <c r="O262" s="22"/>
      <c r="Q262" s="19"/>
      <c r="R262" s="19"/>
      <c r="S262" s="19"/>
      <c r="T262" s="22"/>
    </row>
    <row r="263" spans="15:20">
      <c r="O263" s="22"/>
      <c r="Q263" s="19"/>
      <c r="R263" s="19"/>
      <c r="S263" s="19"/>
      <c r="T263" s="22"/>
    </row>
    <row r="264" spans="15:20">
      <c r="O264" s="22"/>
      <c r="Q264" s="19"/>
      <c r="R264" s="19"/>
      <c r="S264" s="19"/>
      <c r="T264" s="22"/>
    </row>
    <row r="266" spans="15:20">
      <c r="O266" s="22"/>
      <c r="Q266" s="19"/>
      <c r="R266" s="19"/>
      <c r="S266" s="19"/>
      <c r="T266" s="22"/>
    </row>
    <row r="271" spans="15:20">
      <c r="O271" s="22"/>
      <c r="Q271" s="19"/>
      <c r="R271" s="19"/>
      <c r="S271" s="19"/>
      <c r="T271" s="22"/>
    </row>
    <row r="272" spans="15:20">
      <c r="Q272" s="19"/>
      <c r="R272" s="19"/>
      <c r="S272" s="19"/>
    </row>
    <row r="273" spans="15:20">
      <c r="O273" s="22"/>
      <c r="Q273" s="19"/>
      <c r="R273" s="19"/>
      <c r="S273" s="19"/>
      <c r="T273" s="22"/>
    </row>
    <row r="274" spans="15:20">
      <c r="Q274" s="19"/>
      <c r="R274" s="19"/>
      <c r="S274" s="19"/>
    </row>
    <row r="275" spans="15:20">
      <c r="O275" s="22"/>
      <c r="Q275" s="19"/>
      <c r="R275" s="19"/>
      <c r="S275" s="19"/>
      <c r="T275" s="22"/>
    </row>
    <row r="276" spans="15:20">
      <c r="Q276" s="19"/>
      <c r="R276" s="19"/>
      <c r="S276" s="19"/>
    </row>
    <row r="277" spans="15:20">
      <c r="O277" s="22"/>
      <c r="Q277" s="19"/>
      <c r="R277" s="19"/>
      <c r="S277" s="19"/>
      <c r="T277" s="22"/>
    </row>
    <row r="281" spans="15:20">
      <c r="O281" s="22"/>
      <c r="Q281" s="19"/>
      <c r="R281" s="19"/>
      <c r="S281" s="19"/>
      <c r="T281" s="22"/>
    </row>
  </sheetData>
  <mergeCells count="2">
    <mergeCell ref="A6:G6"/>
    <mergeCell ref="A5:G5"/>
  </mergeCells>
  <phoneticPr fontId="0" type="noConversion"/>
  <printOptions horizontalCentered="1"/>
  <pageMargins left="0.75" right="0.75" top="1" bottom="1" header="0.5" footer="0.5"/>
  <pageSetup scale="68" orientation="portrait" r:id="rId1"/>
  <headerFooter alignWithMargins="0">
    <oddFooter>&amp;C&amp;"Arial,Regular"Page 17 of 17</oddFooter>
  </headerFooter>
  <colBreaks count="1" manualBreakCount="1">
    <brk id="7" max="4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QTR Income Statement</vt:lpstr>
      <vt:lpstr>YTD Income Statement</vt:lpstr>
      <vt:lpstr>Balance Sheets</vt:lpstr>
      <vt:lpstr>Segment Results </vt:lpstr>
      <vt:lpstr>Gross Profit Segment Results</vt:lpstr>
      <vt:lpstr>Cash Flows</vt:lpstr>
      <vt:lpstr>'Gross Profit Segment Results'!_C</vt:lpstr>
      <vt:lpstr>'Segment Results '!_C</vt:lpstr>
      <vt:lpstr>'QTR Income Statement'!B</vt:lpstr>
      <vt:lpstr>'YTD Income Statement'!B</vt:lpstr>
      <vt:lpstr>D</vt:lpstr>
      <vt:lpstr>'Balance Sheets'!Print_Area</vt:lpstr>
      <vt:lpstr>'Cash Flows'!Print_Area</vt:lpstr>
      <vt:lpstr>'Gross Profit Segment Results'!Print_Area</vt:lpstr>
      <vt:lpstr>'QTR Income Statement'!Print_Area</vt:lpstr>
      <vt:lpstr>'Segment Results '!Print_Area</vt:lpstr>
      <vt:lpstr>'YTD Income Statement'!Print_Area</vt:lpstr>
    </vt:vector>
  </TitlesOfParts>
  <Company>Crawford &amp;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Crawford Employee</dc:creator>
  <cp:lastModifiedBy>Barbara W. Snow</cp:lastModifiedBy>
  <cp:lastPrinted>2019-02-22T14:57:40Z</cp:lastPrinted>
  <dcterms:created xsi:type="dcterms:W3CDTF">1999-10-15T21:14:17Z</dcterms:created>
  <dcterms:modified xsi:type="dcterms:W3CDTF">2019-08-05T14:27:54Z</dcterms:modified>
</cp:coreProperties>
</file>