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https://notified-my.sharepoint.com/personal/meghan_pearson_notified_com/Documents/Desktop/"/>
    </mc:Choice>
  </mc:AlternateContent>
  <xr:revisionPtr revIDLastSave="0" documentId="8_{4F1F0F63-E582-4C8A-B766-54266C5F6BD6}" xr6:coauthVersionLast="47" xr6:coauthVersionMax="47" xr10:uidLastSave="{00000000-0000-0000-0000-000000000000}"/>
  <bookViews>
    <workbookView xWindow="23880" yWindow="-90" windowWidth="21840" windowHeight="1374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xlnm.Print_Area" localSheetId="5">'Market Volumes - Annual'!$B$2:$F$45</definedName>
    <definedName name="_xlnm.Print_Area" localSheetId="3">'Market Volumes - Monthly'!$B$2:$AY$46</definedName>
    <definedName name="_xlnm.Print_Area" localSheetId="4">'Market Volumes - Quarter'!$B$2:$R$46</definedName>
    <definedName name="_xlnm.Print_Area" localSheetId="2">'MKTX - Annual'!$B$2:$G$45</definedName>
    <definedName name="_xlnm.Print_Area" localSheetId="0">'MKTX - Monthly'!$B$2:$AY$50</definedName>
    <definedName name="_xlnm.Print_Area" localSheetId="1">'MKTX - Quarter'!$B$2:$R$49</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2" i="5" l="1"/>
  <c r="S41" i="5"/>
  <c r="S40" i="5"/>
  <c r="S39" i="5"/>
  <c r="S38" i="5"/>
  <c r="S37" i="5"/>
  <c r="S34" i="5"/>
  <c r="S32" i="5"/>
  <c r="S31" i="5"/>
  <c r="S29" i="5"/>
  <c r="S28" i="5"/>
  <c r="S27" i="5"/>
  <c r="BA42" i="4"/>
  <c r="BA41" i="4"/>
  <c r="BA40" i="4"/>
  <c r="BA39" i="4"/>
  <c r="BA38" i="4"/>
  <c r="BA37" i="4"/>
  <c r="BA34" i="4"/>
  <c r="BA32" i="4"/>
  <c r="BA31" i="4"/>
  <c r="BA29" i="4"/>
  <c r="BA28" i="4"/>
  <c r="BA27" i="4"/>
  <c r="BA25" i="4"/>
  <c r="S43" i="2" l="1"/>
  <c r="S44" i="2" s="1"/>
  <c r="S38" i="2"/>
  <c r="S39" i="2" s="1"/>
  <c r="S32" i="2"/>
  <c r="S20" i="2"/>
  <c r="S21" i="2" s="1"/>
  <c r="S15" i="2"/>
  <c r="S16" i="2" s="1"/>
  <c r="S9" i="2"/>
  <c r="BA47" i="1"/>
  <c r="BA44" i="1"/>
  <c r="BA45" i="1" s="1"/>
  <c r="BA39" i="1"/>
  <c r="BA40" i="1" s="1"/>
  <c r="BA33" i="1"/>
  <c r="BA29" i="1"/>
  <c r="BA21" i="1"/>
  <c r="BA20" i="1"/>
  <c r="BA15" i="1" l="1"/>
  <c r="BA16" i="1" s="1"/>
  <c r="BA9" i="1"/>
  <c r="AZ42" i="4" l="1"/>
  <c r="AZ41" i="4"/>
  <c r="AZ40" i="4"/>
  <c r="AZ39" i="4"/>
  <c r="AZ38" i="4"/>
  <c r="AZ37" i="4"/>
  <c r="AZ34" i="4"/>
  <c r="AZ32" i="4"/>
  <c r="AZ31" i="4"/>
  <c r="AZ29" i="4"/>
  <c r="AZ28" i="4"/>
  <c r="AZ27" i="4"/>
  <c r="AZ25" i="4" l="1"/>
  <c r="AZ47" i="1"/>
  <c r="AZ44" i="1"/>
  <c r="AZ39" i="1"/>
  <c r="AZ33" i="1"/>
  <c r="AZ29" i="1"/>
  <c r="AZ40" i="1" l="1"/>
  <c r="AZ45" i="1" s="1"/>
  <c r="AZ20" i="1"/>
  <c r="AZ15" i="1"/>
  <c r="AZ9" i="1"/>
  <c r="AZ16" i="1" l="1"/>
  <c r="AZ21" i="1" s="1"/>
  <c r="R29" i="5"/>
  <c r="R28" i="5"/>
  <c r="R27" i="5"/>
  <c r="Q29" i="5"/>
  <c r="Q28" i="5"/>
  <c r="Q27" i="5"/>
  <c r="AY33" i="1"/>
  <c r="AY42" i="4" l="1"/>
  <c r="AY41" i="4"/>
  <c r="AY40" i="4"/>
  <c r="AY39" i="4"/>
  <c r="AY38" i="4"/>
  <c r="AY37" i="4"/>
  <c r="AY34" i="4"/>
  <c r="AY32" i="4"/>
  <c r="AY31" i="4"/>
  <c r="AY29" i="4"/>
  <c r="AY28" i="4"/>
  <c r="AY27" i="4"/>
  <c r="AY47" i="1"/>
  <c r="AY44" i="1"/>
  <c r="AY39" i="1"/>
  <c r="AY40" i="1" s="1"/>
  <c r="AY25" i="4"/>
  <c r="AY29" i="1"/>
  <c r="AY20" i="1"/>
  <c r="AY15" i="1"/>
  <c r="AY9" i="1"/>
  <c r="AY45" i="1" l="1"/>
  <c r="AY16" i="1"/>
  <c r="AY21" i="1" s="1"/>
  <c r="F31" i="6" l="1"/>
  <c r="F29" i="6"/>
  <c r="F28" i="6"/>
  <c r="F27" i="6"/>
  <c r="R31" i="5"/>
  <c r="AX31" i="4"/>
  <c r="AX29" i="4"/>
  <c r="AX28" i="4"/>
  <c r="AX27" i="4"/>
  <c r="F42" i="6" l="1"/>
  <c r="F41" i="6"/>
  <c r="F40" i="6"/>
  <c r="F39" i="6"/>
  <c r="F38" i="6"/>
  <c r="F37" i="6"/>
  <c r="F34" i="6"/>
  <c r="F32" i="6"/>
  <c r="R42" i="5"/>
  <c r="R41" i="5"/>
  <c r="R40" i="5"/>
  <c r="R39" i="5"/>
  <c r="R38" i="5"/>
  <c r="R37" i="5"/>
  <c r="R34" i="5"/>
  <c r="R32" i="5"/>
  <c r="AX42" i="4"/>
  <c r="AX41" i="4"/>
  <c r="AX40" i="4"/>
  <c r="AX39" i="4"/>
  <c r="AX38" i="4"/>
  <c r="AX37" i="4"/>
  <c r="AX34" i="4"/>
  <c r="AX32" i="4"/>
  <c r="AX25" i="4"/>
  <c r="F41" i="3" l="1"/>
  <c r="F36" i="3"/>
  <c r="F30" i="3"/>
  <c r="F20" i="3"/>
  <c r="F15" i="3"/>
  <c r="F9" i="3"/>
  <c r="R43" i="2"/>
  <c r="R38" i="2"/>
  <c r="R39" i="2" s="1"/>
  <c r="R32" i="2"/>
  <c r="R20" i="2"/>
  <c r="R15" i="2"/>
  <c r="R16" i="2" s="1"/>
  <c r="R9" i="2"/>
  <c r="AX47" i="1"/>
  <c r="R44" i="2" l="1"/>
  <c r="R21" i="2"/>
  <c r="F37" i="3"/>
  <c r="F42" i="3" s="1"/>
  <c r="F16" i="3"/>
  <c r="F21" i="3" s="1"/>
  <c r="AX44" i="1" l="1"/>
  <c r="AX39" i="1"/>
  <c r="AX40" i="1" s="1"/>
  <c r="AX45" i="1" s="1"/>
  <c r="AX33" i="1"/>
  <c r="AX29" i="1"/>
  <c r="AX20" i="1"/>
  <c r="AX15" i="1"/>
  <c r="AX16" i="1" s="1"/>
  <c r="AX9" i="1"/>
  <c r="AW42" i="4"/>
  <c r="AW41" i="4"/>
  <c r="AW40" i="4"/>
  <c r="AW39" i="4"/>
  <c r="AW38" i="4"/>
  <c r="AW37" i="4"/>
  <c r="AW34" i="4"/>
  <c r="AW32" i="4"/>
  <c r="AW31" i="4"/>
  <c r="AW29" i="4"/>
  <c r="AW28" i="4"/>
  <c r="AW27" i="4"/>
  <c r="AW25" i="4"/>
  <c r="AW47" i="1"/>
  <c r="AW44" i="1"/>
  <c r="AW39" i="1"/>
  <c r="AW33" i="1"/>
  <c r="AW29" i="1"/>
  <c r="AW20" i="1"/>
  <c r="AW15" i="1"/>
  <c r="AW9" i="1"/>
  <c r="AP47" i="1"/>
  <c r="AQ47" i="1"/>
  <c r="AR47" i="1"/>
  <c r="AS47" i="1"/>
  <c r="AT47" i="1"/>
  <c r="AU47" i="1"/>
  <c r="AV47" i="1"/>
  <c r="AX21" i="1" l="1"/>
  <c r="AW40" i="1"/>
  <c r="AW45" i="1" s="1"/>
  <c r="AW16" i="1"/>
  <c r="AW21" i="1" s="1"/>
  <c r="AV41" i="4"/>
  <c r="AV37" i="4"/>
  <c r="AV42" i="4"/>
  <c r="AV40" i="4"/>
  <c r="AV39" i="4"/>
  <c r="AV38" i="4"/>
  <c r="AV34" i="4"/>
  <c r="AV32" i="4"/>
  <c r="AV31" i="4"/>
  <c r="AV29" i="4"/>
  <c r="AV28" i="4"/>
  <c r="AV27" i="4"/>
  <c r="AV25" i="4"/>
  <c r="AV44" i="1"/>
  <c r="AV39" i="1"/>
  <c r="AV33" i="1"/>
  <c r="AV29" i="1"/>
  <c r="AV20" i="1"/>
  <c r="AV15" i="1"/>
  <c r="AV9" i="1"/>
  <c r="Q42" i="5"/>
  <c r="Q41" i="5"/>
  <c r="Q40" i="5"/>
  <c r="Q39" i="5"/>
  <c r="Q38" i="5"/>
  <c r="Q37" i="5"/>
  <c r="Q34" i="5"/>
  <c r="Q32" i="5"/>
  <c r="Q31" i="5"/>
  <c r="AV40" i="1" l="1"/>
  <c r="AV45" i="1" s="1"/>
  <c r="AV16" i="1"/>
  <c r="AV21" i="1" s="1"/>
  <c r="AU42" i="4"/>
  <c r="AU41" i="4"/>
  <c r="AU40" i="4"/>
  <c r="AU39" i="4"/>
  <c r="AU38" i="4"/>
  <c r="AU37" i="4"/>
  <c r="AU34" i="4"/>
  <c r="AU32" i="4"/>
  <c r="AU31" i="4"/>
  <c r="AU29" i="4"/>
  <c r="AU28" i="4"/>
  <c r="AU27" i="4"/>
  <c r="AU25" i="4"/>
  <c r="Q43" i="2"/>
  <c r="Q38" i="2"/>
  <c r="Q32" i="2"/>
  <c r="Q20" i="2"/>
  <c r="Q15" i="2"/>
  <c r="Q9" i="2"/>
  <c r="AU44" i="1"/>
  <c r="AU39" i="1"/>
  <c r="AU33" i="1"/>
  <c r="AU29" i="1"/>
  <c r="AU20" i="1"/>
  <c r="AU15" i="1"/>
  <c r="AU9" i="1"/>
  <c r="AT29" i="1"/>
  <c r="AS29" i="1"/>
  <c r="AR29" i="1"/>
  <c r="AQ29" i="1"/>
  <c r="AT44" i="1"/>
  <c r="AT39" i="1"/>
  <c r="AT33" i="1"/>
  <c r="AT20" i="1"/>
  <c r="AT15" i="1"/>
  <c r="AT9" i="1"/>
  <c r="AT25" i="4"/>
  <c r="AS25" i="4"/>
  <c r="AR25" i="4"/>
  <c r="AQ25" i="4"/>
  <c r="AT42" i="4"/>
  <c r="AT41" i="4"/>
  <c r="AT40" i="4"/>
  <c r="AT39" i="4"/>
  <c r="AT38" i="4"/>
  <c r="AT37" i="4"/>
  <c r="AT34" i="4"/>
  <c r="AT32" i="4"/>
  <c r="AT31" i="4"/>
  <c r="AT29" i="4"/>
  <c r="AT28" i="4"/>
  <c r="AT27" i="4"/>
  <c r="Q39" i="2" l="1"/>
  <c r="Q44" i="2" s="1"/>
  <c r="Q16" i="2"/>
  <c r="Q21" i="2" s="1"/>
  <c r="AU40" i="1"/>
  <c r="AU45" i="1" s="1"/>
  <c r="AU16" i="1"/>
  <c r="AU21" i="1" s="1"/>
  <c r="AT40" i="1"/>
  <c r="AT45" i="1" s="1"/>
  <c r="AT16" i="1"/>
  <c r="AT21" i="1" s="1"/>
  <c r="AS42" i="4" l="1"/>
  <c r="AS41" i="4"/>
  <c r="AS40" i="4"/>
  <c r="AS39" i="4"/>
  <c r="AS38" i="4"/>
  <c r="AS37" i="4"/>
  <c r="AS34" i="4"/>
  <c r="AS32" i="4"/>
  <c r="AS31" i="4"/>
  <c r="AS29" i="4"/>
  <c r="AS28" i="4"/>
  <c r="AS27" i="4"/>
  <c r="AS44" i="1"/>
  <c r="AS39" i="1"/>
  <c r="AS33" i="1"/>
  <c r="AS20" i="1"/>
  <c r="AS15" i="1"/>
  <c r="AS9" i="1"/>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M37" i="4"/>
  <c r="N37" i="4"/>
  <c r="O37" i="4"/>
  <c r="P37" i="4"/>
  <c r="Q37" i="4"/>
  <c r="R37" i="4"/>
  <c r="S37" i="4"/>
  <c r="T37" i="4"/>
  <c r="U37" i="4"/>
  <c r="V37" i="4"/>
  <c r="W37" i="4"/>
  <c r="X37" i="4"/>
  <c r="Y37" i="4"/>
  <c r="Z37" i="4"/>
  <c r="AA37" i="4"/>
  <c r="AB37" i="4"/>
  <c r="AC37" i="4"/>
  <c r="AD37" i="4"/>
  <c r="AE37" i="4"/>
  <c r="AF37" i="4"/>
  <c r="AG37" i="4"/>
  <c r="AH37" i="4"/>
  <c r="AI37" i="4"/>
  <c r="AJ37" i="4"/>
  <c r="AK37" i="4"/>
  <c r="AL37" i="4"/>
  <c r="AM37" i="4"/>
  <c r="AN37" i="4"/>
  <c r="AO37" i="4"/>
  <c r="AP37" i="4"/>
  <c r="AQ37" i="4"/>
  <c r="AR37" i="4"/>
  <c r="M38" i="4"/>
  <c r="N38" i="4"/>
  <c r="O38" i="4"/>
  <c r="P38" i="4"/>
  <c r="Q38" i="4"/>
  <c r="R38" i="4"/>
  <c r="S38" i="4"/>
  <c r="T38" i="4"/>
  <c r="U38" i="4"/>
  <c r="V38" i="4"/>
  <c r="W38" i="4"/>
  <c r="X38" i="4"/>
  <c r="Y38" i="4"/>
  <c r="Z38" i="4"/>
  <c r="AA38" i="4"/>
  <c r="AB38" i="4"/>
  <c r="AC38" i="4"/>
  <c r="AD38" i="4"/>
  <c r="AE38" i="4"/>
  <c r="AF38" i="4"/>
  <c r="AG38" i="4"/>
  <c r="AH38" i="4"/>
  <c r="AI38" i="4"/>
  <c r="AJ38" i="4"/>
  <c r="AK38" i="4"/>
  <c r="AL38" i="4"/>
  <c r="AM38" i="4"/>
  <c r="AN38" i="4"/>
  <c r="AO38" i="4"/>
  <c r="AP38" i="4"/>
  <c r="AQ38" i="4"/>
  <c r="AR38" i="4"/>
  <c r="M39" i="4"/>
  <c r="N39" i="4"/>
  <c r="O39" i="4"/>
  <c r="P39" i="4"/>
  <c r="Q39" i="4"/>
  <c r="R39" i="4"/>
  <c r="S39" i="4"/>
  <c r="T39" i="4"/>
  <c r="U39" i="4"/>
  <c r="V39" i="4"/>
  <c r="W39" i="4"/>
  <c r="X39" i="4"/>
  <c r="Y39" i="4"/>
  <c r="Z39" i="4"/>
  <c r="AA39" i="4"/>
  <c r="AB39" i="4"/>
  <c r="AC39" i="4"/>
  <c r="AD39" i="4"/>
  <c r="AE39" i="4"/>
  <c r="AF39" i="4"/>
  <c r="AG39" i="4"/>
  <c r="AH39" i="4"/>
  <c r="AI39" i="4"/>
  <c r="AJ39" i="4"/>
  <c r="AK39" i="4"/>
  <c r="AL39" i="4"/>
  <c r="AM39" i="4"/>
  <c r="AN39" i="4"/>
  <c r="AO39" i="4"/>
  <c r="AP39" i="4"/>
  <c r="AQ39" i="4"/>
  <c r="AR39" i="4"/>
  <c r="M40" i="4"/>
  <c r="N40" i="4"/>
  <c r="O40" i="4"/>
  <c r="P40" i="4"/>
  <c r="Q40" i="4"/>
  <c r="R40" i="4"/>
  <c r="S40" i="4"/>
  <c r="T40" i="4"/>
  <c r="U40" i="4"/>
  <c r="V40" i="4"/>
  <c r="W40" i="4"/>
  <c r="X40" i="4"/>
  <c r="Y40" i="4"/>
  <c r="Z40" i="4"/>
  <c r="AA40" i="4"/>
  <c r="AB40" i="4"/>
  <c r="AC40" i="4"/>
  <c r="AD40" i="4"/>
  <c r="AE40" i="4"/>
  <c r="AF40" i="4"/>
  <c r="AG40" i="4"/>
  <c r="AH40" i="4"/>
  <c r="AI40" i="4"/>
  <c r="AJ40" i="4"/>
  <c r="AK40" i="4"/>
  <c r="AL40" i="4"/>
  <c r="AM40" i="4"/>
  <c r="AN40" i="4"/>
  <c r="AO40" i="4"/>
  <c r="AP40" i="4"/>
  <c r="AQ40" i="4"/>
  <c r="AR40"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L42" i="4"/>
  <c r="L41" i="4"/>
  <c r="L40" i="4"/>
  <c r="L39" i="4"/>
  <c r="L38" i="4"/>
  <c r="L37" i="4"/>
  <c r="AS16" i="1" l="1"/>
  <c r="AS21" i="1" s="1"/>
  <c r="AS40" i="1"/>
  <c r="AS45" i="1" s="1"/>
  <c r="AR34" i="4"/>
  <c r="AR32" i="4"/>
  <c r="AR31" i="4"/>
  <c r="AR29" i="4"/>
  <c r="AR28" i="4"/>
  <c r="AR27" i="4"/>
  <c r="P43" i="2" l="1"/>
  <c r="P38" i="2"/>
  <c r="P32" i="2"/>
  <c r="P20" i="2"/>
  <c r="P15" i="2"/>
  <c r="P9" i="2"/>
  <c r="AR44" i="1"/>
  <c r="AR39" i="1"/>
  <c r="AR33" i="1"/>
  <c r="AR20" i="1"/>
  <c r="AR15" i="1"/>
  <c r="AR9" i="1"/>
  <c r="AQ34" i="4"/>
  <c r="AQ32" i="4"/>
  <c r="AQ31" i="4"/>
  <c r="AQ29" i="4"/>
  <c r="AQ28" i="4"/>
  <c r="AQ27" i="4"/>
  <c r="AQ44" i="1"/>
  <c r="AQ39" i="1"/>
  <c r="AQ33" i="1"/>
  <c r="AQ20" i="1"/>
  <c r="AQ15" i="1"/>
  <c r="AQ9" i="1"/>
  <c r="P39" i="2" l="1"/>
  <c r="P44" i="2" s="1"/>
  <c r="P16" i="2"/>
  <c r="P21" i="2" s="1"/>
  <c r="AR16" i="1"/>
  <c r="AR21" i="1" s="1"/>
  <c r="AR40" i="1"/>
  <c r="AR45" i="1" s="1"/>
  <c r="AQ40" i="1"/>
  <c r="AQ45" i="1" s="1"/>
  <c r="AQ16" i="1"/>
  <c r="AQ21" i="1" s="1"/>
  <c r="AP25" i="4"/>
  <c r="AP34" i="4" l="1"/>
  <c r="AP32" i="4"/>
  <c r="AP31" i="4"/>
  <c r="AP29" i="4"/>
  <c r="AP28" i="4"/>
  <c r="AP27" i="4"/>
  <c r="AP29" i="1"/>
  <c r="AP44" i="1"/>
  <c r="AP39" i="1"/>
  <c r="AP33" i="1"/>
  <c r="AP20" i="1"/>
  <c r="AP15" i="1"/>
  <c r="AP9" i="1"/>
  <c r="AO34" i="4"/>
  <c r="AO32" i="4"/>
  <c r="AO31" i="4"/>
  <c r="AO29" i="4"/>
  <c r="AO28" i="4"/>
  <c r="AO27" i="4"/>
  <c r="AP40" i="1" l="1"/>
  <c r="AP45" i="1" s="1"/>
  <c r="AP16" i="1"/>
  <c r="AP21" i="1" s="1"/>
  <c r="O43" i="2"/>
  <c r="O38" i="2"/>
  <c r="O32" i="2"/>
  <c r="O20" i="2"/>
  <c r="O15" i="2"/>
  <c r="O9" i="2"/>
  <c r="AO44" i="1"/>
  <c r="AO39" i="1"/>
  <c r="AO33" i="1"/>
  <c r="AO20" i="1"/>
  <c r="AO15" i="1"/>
  <c r="AO9" i="1"/>
  <c r="AO40" i="1" l="1"/>
  <c r="AO45" i="1" s="1"/>
  <c r="AO16" i="1"/>
  <c r="AO21" i="1" s="1"/>
  <c r="O39" i="2"/>
  <c r="O44" i="2" s="1"/>
  <c r="O16" i="2"/>
  <c r="O21" i="2" s="1"/>
  <c r="AN34" i="4"/>
  <c r="AN32" i="4"/>
  <c r="AN31" i="4"/>
  <c r="AN29" i="4"/>
  <c r="AN28" i="4"/>
  <c r="AN27" i="4"/>
  <c r="AN25" i="4"/>
  <c r="AN44" i="1"/>
  <c r="AN39" i="1"/>
  <c r="AN33" i="1"/>
  <c r="AN20" i="1"/>
  <c r="AN15" i="1"/>
  <c r="AN9" i="1"/>
  <c r="AN40" i="1" l="1"/>
  <c r="AN45" i="1" s="1"/>
  <c r="AN16" i="1"/>
  <c r="AN21" i="1" s="1"/>
  <c r="AM44" i="1"/>
  <c r="AM39" i="1"/>
  <c r="AM33" i="1"/>
  <c r="AM20" i="1"/>
  <c r="AM15" i="1"/>
  <c r="AM9" i="1"/>
  <c r="AM34" i="4"/>
  <c r="AM32" i="4"/>
  <c r="AM31" i="4"/>
  <c r="AL34" i="4"/>
  <c r="AL32" i="4"/>
  <c r="AL31" i="4"/>
  <c r="AM29" i="4"/>
  <c r="AM28" i="4"/>
  <c r="AL29" i="4"/>
  <c r="AL28" i="4"/>
  <c r="AL27" i="4"/>
  <c r="AM27" i="4"/>
  <c r="AM25" i="4"/>
  <c r="AM40" i="1" l="1"/>
  <c r="AM45" i="1" s="1"/>
  <c r="AM16" i="1"/>
  <c r="AM21" i="1" s="1"/>
  <c r="E41" i="3" l="1"/>
  <c r="E36" i="3"/>
  <c r="E30" i="3"/>
  <c r="E20" i="3"/>
  <c r="E15" i="3"/>
  <c r="E9" i="3"/>
  <c r="N43" i="2"/>
  <c r="N38" i="2"/>
  <c r="N32" i="2"/>
  <c r="N20" i="2"/>
  <c r="N15" i="2"/>
  <c r="N9" i="2"/>
  <c r="E37" i="3" l="1"/>
  <c r="E42" i="3" s="1"/>
  <c r="E16" i="3"/>
  <c r="E21" i="3" s="1"/>
  <c r="N39" i="2"/>
  <c r="N44" i="2" s="1"/>
  <c r="N16" i="2"/>
  <c r="N21" i="2" s="1"/>
  <c r="AL44" i="1" l="1"/>
  <c r="AL39" i="1"/>
  <c r="AL33" i="1"/>
  <c r="AL20" i="1"/>
  <c r="AL15" i="1"/>
  <c r="AL9" i="1"/>
  <c r="AL40" i="1" l="1"/>
  <c r="AL45" i="1" s="1"/>
  <c r="AL16" i="1"/>
  <c r="AL21" i="1" s="1"/>
  <c r="AK44" i="1" l="1"/>
  <c r="AK39" i="1"/>
  <c r="AK33" i="1"/>
  <c r="AK20" i="1"/>
  <c r="AK15" i="1"/>
  <c r="AK9" i="1"/>
  <c r="AK40" i="1" l="1"/>
  <c r="AK45" i="1" s="1"/>
  <c r="AK16" i="1"/>
  <c r="AK21" i="1" s="1"/>
  <c r="AK34" i="4" l="1"/>
  <c r="AK32" i="4"/>
  <c r="AK31" i="4"/>
  <c r="AK29" i="4"/>
  <c r="AK28" i="4"/>
  <c r="AK27" i="4"/>
  <c r="AJ34" i="4" l="1"/>
  <c r="AJ32" i="4"/>
  <c r="AJ31" i="4"/>
  <c r="AJ29" i="4"/>
  <c r="AJ28" i="4"/>
  <c r="AJ27" i="4"/>
  <c r="AJ44" i="1" l="1"/>
  <c r="AJ39" i="1"/>
  <c r="AJ33" i="1"/>
  <c r="AJ20" i="1"/>
  <c r="AJ15" i="1"/>
  <c r="AJ9" i="1"/>
  <c r="AJ40" i="1" l="1"/>
  <c r="AJ45" i="1" s="1"/>
  <c r="AJ16" i="1"/>
  <c r="AJ21" i="1" s="1"/>
  <c r="M45" i="5"/>
  <c r="M44" i="5"/>
  <c r="AI34" i="4" l="1"/>
  <c r="AI32" i="4"/>
  <c r="AI31" i="4"/>
  <c r="AI29" i="4"/>
  <c r="AI28" i="4"/>
  <c r="AI27" i="4"/>
  <c r="M43" i="2"/>
  <c r="M38" i="2"/>
  <c r="M32" i="2"/>
  <c r="M20" i="2"/>
  <c r="M15" i="2"/>
  <c r="M9" i="2"/>
  <c r="AI44" i="1"/>
  <c r="AI39" i="1"/>
  <c r="AI33" i="1"/>
  <c r="AI20" i="1"/>
  <c r="AI15" i="1"/>
  <c r="AI9" i="1"/>
  <c r="M39" i="2" l="1"/>
  <c r="M44" i="2" s="1"/>
  <c r="M16" i="2"/>
  <c r="M21" i="2" s="1"/>
  <c r="AI40" i="1"/>
  <c r="AI45" i="1" s="1"/>
  <c r="AI16" i="1"/>
  <c r="AI21" i="1" s="1"/>
  <c r="AH44" i="1"/>
  <c r="AH34" i="4" l="1"/>
  <c r="AH32" i="4"/>
  <c r="AH31" i="4"/>
  <c r="AH29" i="4"/>
  <c r="AH28" i="4"/>
  <c r="AH27" i="4"/>
  <c r="AH39" i="1"/>
  <c r="AH33" i="1"/>
  <c r="AH20" i="1"/>
  <c r="AH15" i="1"/>
  <c r="AH9" i="1"/>
  <c r="AH40" i="1" l="1"/>
  <c r="AH45" i="1" s="1"/>
  <c r="AH16" i="1"/>
  <c r="AH21" i="1" s="1"/>
  <c r="AG34" i="4"/>
  <c r="AG32" i="4"/>
  <c r="AG31" i="4"/>
  <c r="AG29" i="4"/>
  <c r="AG28" i="4"/>
  <c r="AG27" i="4"/>
  <c r="AG44" i="1"/>
  <c r="AG39" i="1"/>
  <c r="AG33" i="1"/>
  <c r="AG20" i="1"/>
  <c r="AG15" i="1"/>
  <c r="AG9" i="1"/>
  <c r="AG40" i="1" l="1"/>
  <c r="AG45" i="1" s="1"/>
  <c r="AG16" i="1"/>
  <c r="AG21" i="1" s="1"/>
  <c r="L14" i="5"/>
  <c r="L12" i="5"/>
  <c r="L11" i="5"/>
  <c r="L9" i="5"/>
  <c r="L8" i="5"/>
  <c r="L7" i="5"/>
  <c r="AF31" i="4" l="1"/>
  <c r="AF28" i="4"/>
  <c r="AF27" i="4"/>
  <c r="AF34" i="4"/>
  <c r="AF32" i="4"/>
  <c r="AF29" i="4" l="1"/>
  <c r="L43" i="2"/>
  <c r="L38" i="2"/>
  <c r="L32" i="2"/>
  <c r="L20" i="2"/>
  <c r="L15" i="2"/>
  <c r="L9" i="2"/>
  <c r="AF44" i="1"/>
  <c r="AF39" i="1"/>
  <c r="AF33" i="1"/>
  <c r="AF20" i="1"/>
  <c r="AF15" i="1"/>
  <c r="AF9" i="1"/>
  <c r="AF40" i="1" l="1"/>
  <c r="AF45" i="1" s="1"/>
  <c r="L39" i="2"/>
  <c r="L44" i="2" s="1"/>
  <c r="L16" i="2"/>
  <c r="L21" i="2" s="1"/>
  <c r="AF16" i="1"/>
  <c r="AF21" i="1" s="1"/>
  <c r="D41" i="3"/>
  <c r="C41" i="3"/>
  <c r="D36" i="3"/>
  <c r="C36" i="3"/>
  <c r="D30" i="3"/>
  <c r="C30" i="3"/>
  <c r="D20" i="3"/>
  <c r="C20" i="3"/>
  <c r="D15" i="3"/>
  <c r="C15" i="3"/>
  <c r="D9" i="3"/>
  <c r="C9" i="3"/>
  <c r="K32" i="2"/>
  <c r="J32" i="2"/>
  <c r="I32" i="2"/>
  <c r="H32" i="2"/>
  <c r="G32" i="2"/>
  <c r="F32" i="2"/>
  <c r="E32" i="2"/>
  <c r="D32" i="2"/>
  <c r="C32" i="2"/>
  <c r="K38" i="2"/>
  <c r="J38" i="2"/>
  <c r="I38" i="2"/>
  <c r="H38" i="2"/>
  <c r="G38" i="2"/>
  <c r="F38" i="2"/>
  <c r="E38" i="2"/>
  <c r="D38" i="2"/>
  <c r="C38" i="2"/>
  <c r="H43" i="2"/>
  <c r="G43" i="2"/>
  <c r="F43" i="2"/>
  <c r="E43" i="2"/>
  <c r="D43" i="2"/>
  <c r="C43" i="2"/>
  <c r="I43" i="2"/>
  <c r="K43" i="2"/>
  <c r="J43" i="2"/>
  <c r="H20" i="2"/>
  <c r="G20" i="2"/>
  <c r="F20" i="2"/>
  <c r="E20" i="2"/>
  <c r="D20" i="2"/>
  <c r="C20" i="2"/>
  <c r="I20" i="2"/>
  <c r="K20" i="2"/>
  <c r="J20" i="2"/>
  <c r="K15" i="2"/>
  <c r="J15" i="2"/>
  <c r="I15" i="2"/>
  <c r="H15" i="2"/>
  <c r="G15" i="2"/>
  <c r="F15" i="2"/>
  <c r="E15" i="2"/>
  <c r="D15" i="2"/>
  <c r="C15" i="2"/>
  <c r="K9" i="2"/>
  <c r="J9" i="2"/>
  <c r="I9" i="2"/>
  <c r="H9" i="2"/>
  <c r="G9" i="2"/>
  <c r="F9" i="2"/>
  <c r="E9" i="2"/>
  <c r="D9" i="2"/>
  <c r="C9" i="2"/>
  <c r="W44" i="1"/>
  <c r="V44" i="1"/>
  <c r="U44" i="1"/>
  <c r="T44" i="1"/>
  <c r="S44" i="1"/>
  <c r="R44" i="1"/>
  <c r="Q44" i="1"/>
  <c r="P44" i="1"/>
  <c r="O44" i="1"/>
  <c r="N44" i="1"/>
  <c r="M44" i="1"/>
  <c r="L44" i="1"/>
  <c r="K44" i="1"/>
  <c r="J44" i="1"/>
  <c r="I44" i="1"/>
  <c r="H44" i="1"/>
  <c r="G44" i="1"/>
  <c r="F44" i="1"/>
  <c r="E44" i="1"/>
  <c r="D44" i="1"/>
  <c r="C44" i="1"/>
  <c r="X44" i="1"/>
  <c r="AE44" i="1"/>
  <c r="AD44" i="1"/>
  <c r="AC44" i="1"/>
  <c r="AB44" i="1"/>
  <c r="AA44" i="1"/>
  <c r="Z44" i="1"/>
  <c r="Y44"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C39"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X20" i="1"/>
  <c r="W20" i="1"/>
  <c r="V20" i="1"/>
  <c r="U20" i="1"/>
  <c r="T20" i="1"/>
  <c r="S20" i="1"/>
  <c r="R20" i="1"/>
  <c r="Q20" i="1"/>
  <c r="P20" i="1"/>
  <c r="O20" i="1"/>
  <c r="N20" i="1"/>
  <c r="M20" i="1"/>
  <c r="L20" i="1"/>
  <c r="K20" i="1"/>
  <c r="J20" i="1"/>
  <c r="I20" i="1"/>
  <c r="H20" i="1"/>
  <c r="G20" i="1"/>
  <c r="F20" i="1"/>
  <c r="E20" i="1"/>
  <c r="D20" i="1"/>
  <c r="C20" i="1"/>
  <c r="AE20" i="1"/>
  <c r="AD20" i="1"/>
  <c r="AC20" i="1"/>
  <c r="AB20" i="1"/>
  <c r="AA20" i="1"/>
  <c r="Z20" i="1"/>
  <c r="Y20"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C15" i="1"/>
  <c r="I39" i="2" l="1"/>
  <c r="I44" i="2" s="1"/>
  <c r="H39" i="2"/>
  <c r="C16" i="3"/>
  <c r="C21" i="3" s="1"/>
  <c r="E16" i="2"/>
  <c r="E21" i="2" s="1"/>
  <c r="F40" i="1"/>
  <c r="F45" i="1" s="1"/>
  <c r="G40" i="1"/>
  <c r="G45" i="1" s="1"/>
  <c r="S40" i="1"/>
  <c r="S45" i="1" s="1"/>
  <c r="AE40" i="1"/>
  <c r="AE45" i="1" s="1"/>
  <c r="T40" i="1"/>
  <c r="T45" i="1" s="1"/>
  <c r="I40" i="1"/>
  <c r="I45" i="1" s="1"/>
  <c r="U40" i="1"/>
  <c r="U45" i="1" s="1"/>
  <c r="O40" i="1"/>
  <c r="O45" i="1" s="1"/>
  <c r="H40" i="1"/>
  <c r="H45" i="1" s="1"/>
  <c r="C37" i="3"/>
  <c r="C42" i="3" s="1"/>
  <c r="D37" i="3"/>
  <c r="D42" i="3" s="1"/>
  <c r="D16" i="3"/>
  <c r="D21" i="3" s="1"/>
  <c r="C16" i="2"/>
  <c r="C21" i="2" s="1"/>
  <c r="I16" i="2"/>
  <c r="I21" i="2" s="1"/>
  <c r="H16" i="2"/>
  <c r="H21" i="2" s="1"/>
  <c r="J16" i="2"/>
  <c r="J21" i="2" s="1"/>
  <c r="G16" i="2"/>
  <c r="G21" i="2" s="1"/>
  <c r="K16" i="2"/>
  <c r="K21" i="2" s="1"/>
  <c r="E39" i="2"/>
  <c r="E44" i="2" s="1"/>
  <c r="F16" i="2"/>
  <c r="F21" i="2" s="1"/>
  <c r="F39" i="2"/>
  <c r="F44" i="2" s="1"/>
  <c r="D16" i="2"/>
  <c r="D21" i="2" s="1"/>
  <c r="J39" i="2"/>
  <c r="J44" i="2" s="1"/>
  <c r="K40" i="1"/>
  <c r="K45" i="1" s="1"/>
  <c r="W40" i="1"/>
  <c r="W45" i="1" s="1"/>
  <c r="X40" i="1"/>
  <c r="X45" i="1" s="1"/>
  <c r="E40" i="1"/>
  <c r="E45" i="1" s="1"/>
  <c r="Q40" i="1"/>
  <c r="Q45" i="1" s="1"/>
  <c r="AC40" i="1"/>
  <c r="AC45" i="1" s="1"/>
  <c r="J40" i="1"/>
  <c r="J45" i="1" s="1"/>
  <c r="L40" i="1"/>
  <c r="L45" i="1" s="1"/>
  <c r="M40" i="1"/>
  <c r="M45" i="1" s="1"/>
  <c r="Y40" i="1"/>
  <c r="Y45" i="1" s="1"/>
  <c r="N40" i="1"/>
  <c r="N45" i="1" s="1"/>
  <c r="Z40" i="1"/>
  <c r="Z45" i="1" s="1"/>
  <c r="C40" i="1"/>
  <c r="C45" i="1" s="1"/>
  <c r="AA40" i="1"/>
  <c r="AA45" i="1" s="1"/>
  <c r="V40" i="1"/>
  <c r="V45" i="1" s="1"/>
  <c r="D40" i="1"/>
  <c r="D45" i="1" s="1"/>
  <c r="P40" i="1"/>
  <c r="P45" i="1" s="1"/>
  <c r="AB40" i="1"/>
  <c r="AB45" i="1" s="1"/>
  <c r="R40" i="1"/>
  <c r="R45" i="1" s="1"/>
  <c r="AD40" i="1"/>
  <c r="AD45" i="1" s="1"/>
  <c r="D39" i="2"/>
  <c r="D44" i="2" s="1"/>
  <c r="K39" i="2"/>
  <c r="K44" i="2" s="1"/>
  <c r="C39" i="2"/>
  <c r="C44" i="2" s="1"/>
  <c r="G39" i="2"/>
  <c r="G44" i="2" s="1"/>
  <c r="H44" i="2"/>
  <c r="AE9" i="1" l="1"/>
  <c r="AE16" i="1" s="1"/>
  <c r="AE21" i="1" s="1"/>
  <c r="AD9" i="1"/>
  <c r="AD16" i="1" s="1"/>
  <c r="AD21" i="1" s="1"/>
  <c r="AC9" i="1"/>
  <c r="AC16" i="1" s="1"/>
  <c r="AC21" i="1" s="1"/>
  <c r="AB9" i="1"/>
  <c r="AB16" i="1" s="1"/>
  <c r="AB21" i="1" s="1"/>
  <c r="AA9" i="1"/>
  <c r="AA16" i="1" s="1"/>
  <c r="AA21" i="1" s="1"/>
  <c r="Z9" i="1"/>
  <c r="Z16" i="1" s="1"/>
  <c r="Z21" i="1" s="1"/>
  <c r="Y9" i="1"/>
  <c r="Y16" i="1" s="1"/>
  <c r="Y21" i="1" s="1"/>
  <c r="X9" i="1"/>
  <c r="X16" i="1" s="1"/>
  <c r="X21" i="1" s="1"/>
  <c r="W9" i="1"/>
  <c r="W16" i="1" s="1"/>
  <c r="W21" i="1" s="1"/>
  <c r="V9" i="1"/>
  <c r="V16" i="1" s="1"/>
  <c r="V21" i="1" s="1"/>
  <c r="U9" i="1"/>
  <c r="U16" i="1" s="1"/>
  <c r="U21" i="1" s="1"/>
  <c r="T9" i="1"/>
  <c r="T16" i="1" s="1"/>
  <c r="T21" i="1" s="1"/>
  <c r="S9" i="1"/>
  <c r="S16" i="1" s="1"/>
  <c r="S21" i="1" s="1"/>
  <c r="R9" i="1"/>
  <c r="R16" i="1" s="1"/>
  <c r="R21" i="1" s="1"/>
  <c r="Q9" i="1"/>
  <c r="Q16" i="1" s="1"/>
  <c r="Q21" i="1" s="1"/>
  <c r="P9" i="1"/>
  <c r="P16" i="1" s="1"/>
  <c r="P21" i="1" s="1"/>
  <c r="O9" i="1"/>
  <c r="O16" i="1" s="1"/>
  <c r="O21" i="1" s="1"/>
  <c r="N9" i="1"/>
  <c r="N16" i="1" s="1"/>
  <c r="N21" i="1" s="1"/>
  <c r="M9" i="1"/>
  <c r="M16" i="1" s="1"/>
  <c r="M21" i="1" s="1"/>
  <c r="L9" i="1"/>
  <c r="L16" i="1" s="1"/>
  <c r="L21" i="1" s="1"/>
  <c r="K9" i="1"/>
  <c r="K16" i="1" s="1"/>
  <c r="K21" i="1" s="1"/>
  <c r="J9" i="1"/>
  <c r="J16" i="1" s="1"/>
  <c r="J21" i="1" s="1"/>
  <c r="I9" i="1"/>
  <c r="I16" i="1" s="1"/>
  <c r="I21" i="1" s="1"/>
  <c r="H9" i="1"/>
  <c r="H16" i="1" s="1"/>
  <c r="H21" i="1" s="1"/>
  <c r="G9" i="1"/>
  <c r="G16" i="1" s="1"/>
  <c r="G21" i="1" s="1"/>
  <c r="F9" i="1"/>
  <c r="F16" i="1" s="1"/>
  <c r="F21" i="1" s="1"/>
  <c r="E9" i="1"/>
  <c r="E16" i="1" s="1"/>
  <c r="E21" i="1" s="1"/>
  <c r="D9" i="1"/>
  <c r="D16" i="1" s="1"/>
  <c r="D21" i="1" s="1"/>
  <c r="C9" i="1"/>
  <c r="C16" i="1" s="1"/>
  <c r="C21" i="1" s="1"/>
</calcChain>
</file>

<file path=xl/sharedStrings.xml><?xml version="1.0" encoding="utf-8"?>
<sst xmlns="http://schemas.openxmlformats.org/spreadsheetml/2006/main" count="474" uniqueCount="88">
  <si>
    <t>Fixed</t>
  </si>
  <si>
    <t>Floating</t>
  </si>
  <si>
    <t>Total U.S. High-Grade</t>
  </si>
  <si>
    <t>U.S. High-Yield</t>
  </si>
  <si>
    <t>Emerging Markets</t>
  </si>
  <si>
    <t>Eurobonds</t>
  </si>
  <si>
    <t>Total Other Credit</t>
  </si>
  <si>
    <t>Total Credit</t>
  </si>
  <si>
    <t>Rates</t>
  </si>
  <si>
    <t>Agencies and Other Government Bonds</t>
  </si>
  <si>
    <t>Total Rates</t>
  </si>
  <si>
    <r>
      <t>U.S. Government Bonds</t>
    </r>
    <r>
      <rPr>
        <vertAlign val="superscript"/>
        <sz val="9"/>
        <color theme="1"/>
        <rFont val="Calibri"/>
        <family val="2"/>
        <scheme val="minor"/>
      </rPr>
      <t>2</t>
    </r>
  </si>
  <si>
    <t>n/a</t>
  </si>
  <si>
    <t>(4)  The number of U.S. trading days is based on the Securities Industry and Financial Markets Association (SIFMA) holiday recommendation calendar.</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</si>
  <si>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</si>
  <si>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</si>
  <si>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</si>
  <si>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</si>
  <si>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</si>
  <si>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</si>
  <si>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</si>
  <si>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</si>
  <si>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</si>
  <si>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</si>
  <si>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</si>
  <si>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FINRA Reported</t>
    </r>
    <r>
      <rPr>
        <vertAlign val="superscript"/>
        <sz val="10"/>
        <color theme="1"/>
        <rFont val="Calibri"/>
        <family val="2"/>
        <scheme val="minor"/>
      </rPr>
      <t>1</t>
    </r>
  </si>
  <si>
    <t xml:space="preserve">(1)  Represents TRACE reportable emerging markets corporate bonds only </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</si>
  <si>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</si>
  <si>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</si>
  <si>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r>
      <t>U.S. Trading Days</t>
    </r>
    <r>
      <rPr>
        <vertAlign val="superscript"/>
        <sz val="9"/>
        <color theme="1" tint="0.249977111117893"/>
        <rFont val="Calibri"/>
        <family val="2"/>
        <scheme val="minor"/>
      </rPr>
      <t>4</t>
    </r>
  </si>
  <si>
    <r>
      <t>U.K. Trading Days</t>
    </r>
    <r>
      <rPr>
        <vertAlign val="superscript"/>
        <sz val="9"/>
        <color theme="1" tint="0.249977111117893"/>
        <rFont val="Calibri"/>
        <family val="2"/>
        <scheme val="minor"/>
      </rPr>
      <t>5</t>
    </r>
  </si>
  <si>
    <t>MARKETAXESS MONTHLY TRADING VOLUME ($ millions)</t>
  </si>
  <si>
    <t>MARKETAXESS MONTHLY AVERAGE DAILY TRADING VOLUME ($ millions)</t>
  </si>
  <si>
    <t>U.S. High-Grade TRACE</t>
  </si>
  <si>
    <t>U.S. High-Yield TRACE</t>
  </si>
  <si>
    <t>Agency TRACE</t>
  </si>
  <si>
    <r>
      <t>FINRA Reported TRACE</t>
    </r>
    <r>
      <rPr>
        <vertAlign val="superscript"/>
        <sz val="10"/>
        <color theme="1"/>
        <rFont val="Calibri"/>
        <family val="2"/>
        <scheme val="minor"/>
      </rPr>
      <t>1</t>
    </r>
  </si>
  <si>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</si>
  <si>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</si>
  <si>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</si>
  <si>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</si>
  <si>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</si>
  <si>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</si>
  <si>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</si>
  <si>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</si>
  <si>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</si>
  <si>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</si>
  <si>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</si>
  <si>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</si>
  <si>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(2)  U.S. Government Bonds represent U.S. treasury volume traded through the MarketAxess Rates platform, formerly known as LiquidityEdge, which was acquired by the Company on November 1, 2019. Consistent with industry standards, U.S. Government Bond trades are single-counted.</t>
  </si>
  <si>
    <t>Open Trading percentage of credit volume</t>
  </si>
  <si>
    <t>3Q20</t>
  </si>
  <si>
    <t>4Q20</t>
  </si>
  <si>
    <t>Other Credit</t>
  </si>
  <si>
    <r>
      <t>Other Credit Products</t>
    </r>
    <r>
      <rPr>
        <vertAlign val="superscript"/>
        <sz val="9"/>
        <color theme="1" tint="0.249977111117893"/>
        <rFont val="Calibri"/>
        <family val="2"/>
        <scheme val="minor"/>
      </rPr>
      <t>1</t>
    </r>
  </si>
  <si>
    <t>1Q21</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</si>
  <si>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 Grade, High 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</si>
  <si>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2Q21</t>
  </si>
  <si>
    <t>TRACE AND MARKETAXESS POST-TRADE ESTIMATED QUARTERLY VOLUMES ($ millions)</t>
  </si>
  <si>
    <t>Asset-Backed</t>
  </si>
  <si>
    <t>Covered</t>
  </si>
  <si>
    <t>Governments</t>
  </si>
  <si>
    <t>Municipalities</t>
  </si>
  <si>
    <t>Sovereigns</t>
  </si>
  <si>
    <t>Supranationals</t>
  </si>
  <si>
    <r>
      <t>U.K. Trading Days</t>
    </r>
    <r>
      <rPr>
        <vertAlign val="superscript"/>
        <sz val="10"/>
        <color theme="1"/>
        <rFont val="Calibri"/>
        <family val="2"/>
        <scheme val="minor"/>
      </rPr>
      <t>5</t>
    </r>
  </si>
  <si>
    <r>
      <t>U.S. Trading Days</t>
    </r>
    <r>
      <rPr>
        <vertAlign val="superscript"/>
        <sz val="10"/>
        <color theme="1"/>
        <rFont val="Calibri"/>
        <family val="2"/>
        <scheme val="minor"/>
      </rPr>
      <t>4</t>
    </r>
  </si>
  <si>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</si>
  <si>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</si>
  <si>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</si>
  <si>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</si>
  <si>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TRACE AND MARKETAXESS POST-TRADE ESTIMATED ANNUAL AVERAGE DAILY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</si>
  <si>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</si>
  <si>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r>
      <t>MarketAxess Post-Trade Reported Volume</t>
    </r>
    <r>
      <rPr>
        <vertAlign val="superscript"/>
        <sz val="10"/>
        <color theme="1"/>
        <rFont val="Calibri"/>
        <family val="2"/>
        <scheme val="minor"/>
      </rPr>
      <t>2</t>
    </r>
  </si>
  <si>
    <r>
      <t>Other MarketAxess Post-Trade Reported Volume</t>
    </r>
    <r>
      <rPr>
        <b/>
        <vertAlign val="superscript"/>
        <sz val="10"/>
        <color theme="1"/>
        <rFont val="Calibri"/>
        <family val="2"/>
        <scheme val="minor"/>
      </rPr>
      <t>3</t>
    </r>
  </si>
  <si>
    <t>(2) Represents volume processed by MarketAxess Post-Trade, and is not representative of the total market. MarketAxess Post-Trade reported volume is subject to monthly changes based on client contribution. MarketAxess Post-Trade Emerging Markets includes emerging market corporate and sovereign bonds. MarketAxess Post-Trade Eurobonds includes non-US Dollar denominated European High Grade corporate, European High Yield corporate and European other corporate. Total reported volume is based on the face value traded and is calculated by converting the individual traded securities to United States Dollar using the prevailing exchange rate on the date of each trade. We currently estimate MarketAxess Post-Trade Emerging Markets and MarketAxess Post-Trade Eurobonds processed volume represents approximately 60% and 75% of the total European market, respectively.</t>
  </si>
  <si>
    <t xml:space="preserve">(3)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</si>
  <si>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3Q21</t>
  </si>
  <si>
    <r>
      <t>U.S. Trading Days</t>
    </r>
    <r>
      <rPr>
        <vertAlign val="superscript"/>
        <sz val="10"/>
        <color theme="1" tint="0.249977111117893"/>
        <rFont val="Calibri"/>
        <family val="2"/>
        <scheme val="minor"/>
      </rPr>
      <t>5</t>
    </r>
  </si>
  <si>
    <r>
      <t>U.K. Trading Days</t>
    </r>
    <r>
      <rPr>
        <vertAlign val="superscript"/>
        <sz val="10"/>
        <color theme="1" tint="0.249977111117893"/>
        <rFont val="Calibri"/>
        <family val="2"/>
        <scheme val="minor"/>
      </rPr>
      <t>6</t>
    </r>
  </si>
  <si>
    <t>(5)  The number of U.S. trading days is based on the Securities Industry and Financial Markets Association (SIFMA) holiday recommendation calendar.</t>
  </si>
  <si>
    <r>
      <t>MuniBrokers Platform Volume</t>
    </r>
    <r>
      <rPr>
        <b/>
        <vertAlign val="superscript"/>
        <sz val="9"/>
        <color theme="1" tint="0.249977111117893"/>
        <rFont val="Calibri"/>
        <family val="2"/>
        <scheme val="minor"/>
      </rPr>
      <t>4</t>
    </r>
  </si>
  <si>
    <t>4Q21</t>
  </si>
  <si>
    <t>(4) Represents municipal bonds volume transacted on the MuniBrokers platform since the acquisition date of April 10th, 2021. Beginning January 1, 2022, following the integration of the MuniBrokers platform, we reclassified MuniBrokers variable commission related trading volume to Other Credit Products.</t>
  </si>
  <si>
    <t>(1)  "Other Products" includes Municipal Bonds, Leveraged Loans, Convertible Bonds and Structured Products. Beginning January 1, 2022, following the integration of the MuniBrokers platform, we reclassified MuniBrokers variable commission related trading volume to Other Credit Products.</t>
  </si>
  <si>
    <t>(6)  The number of U.K. trading days is based primarily on the U.K. Bank Holiday Schedule.</t>
  </si>
  <si>
    <t>(5)  The number of U.K. trading days is based primarily on the U.K. Bank Holiday Schedule.</t>
  </si>
  <si>
    <t>1Q22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</si>
</sst>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_(* #,##0_);_(* \(#,##0\);_(* &quot;-&quot;??_);_(@_)"/>
    <numFmt numFmtId="166" formatCode="mm/dd/yy;@"/>
    <numFmt numFmtId="167" formatCode="0.0%"/>
  </numFmts>
  <fonts count="3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005487"/>
        <bgColor indexed="64"/>
      </patternFill>
    </fill>
  </fills>
  <borders count="5">
    <border>
      <left/>
      <right/>
      <top/>
      <bottom/>
      <diagonal/>
    </border>
    <border>
      <left/>
      <right/>
      <top style="thin">
        <color theme="7"/>
      </top>
      <bottom style="thin">
        <color theme="7"/>
      </bottom>
      <diagonal/>
    </border>
    <border>
      <left/>
      <right/>
      <top style="thin">
        <color theme="4"/>
      </top>
      <bottom style="thin">
        <color theme="4"/>
      </bottom>
      <diagonal/>
    </border>
    <border>
      <left/>
      <right/>
      <top/>
      <bottom style="thin">
        <color rgb="FF005487"/>
      </bottom>
      <diagonal/>
    </border>
    <border>
      <left/>
      <right/>
      <top/>
      <bottom style="thin">
        <color theme="7"/>
      </bottom>
      <diagonal/>
    </border>
  </borders>
  <cellStyleXfs count="4">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cellStyleXfs>
  <cellXfs count="9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0" fontId="10" fillId="0" borderId="1" xfId="0" applyFont="1" applyBorder="1" applyAlignment="1">
      <alignment horizontal="left" indent="3"/>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applyAlignment="1">
      <alignment horizontal="left" indent="4"/>
    </xf>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0" fillId="0" borderId="0" xfId="0" applyFill="1"/>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0" fontId="20" fillId="0" borderId="1" xfId="0" applyFont="1" applyBorder="1" applyAlignment="1">
      <alignment horizontal="left" indent="3"/>
    </xf>
    <xf numFmtId="165" fontId="20" fillId="0" borderId="1" xfId="1" applyNumberFormat="1" applyFont="1" applyBorder="1"/>
    <xf numFmtId="165" fontId="16" fillId="0" borderId="0" xfId="1" applyNumberFormat="1" applyFont="1"/>
    <xf numFmtId="0" fontId="18" fillId="0" borderId="1" xfId="0" applyFont="1" applyBorder="1" applyAlignment="1">
      <alignment horizontal="left" indent="4"/>
    </xf>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0" fillId="0" borderId="2" xfId="0" applyFont="1" applyBorder="1" applyAlignment="1">
      <alignment horizontal="left" indent="3"/>
    </xf>
    <xf numFmtId="0" fontId="23" fillId="0" borderId="0" xfId="0" applyFont="1"/>
    <xf numFmtId="0" fontId="23" fillId="0" borderId="0" xfId="0" applyFont="1" applyAlignment="1">
      <alignment horizontal="left"/>
    </xf>
    <xf numFmtId="165" fontId="20" fillId="0" borderId="2" xfId="1" applyNumberFormat="1" applyFont="1" applyBorder="1"/>
    <xf numFmtId="0" fontId="24" fillId="0" borderId="0" xfId="0" applyFont="1"/>
    <xf numFmtId="0" fontId="3" fillId="0" borderId="0" xfId="0" applyFont="1" applyFill="1"/>
    <xf numFmtId="0" fontId="25" fillId="0" borderId="3" xfId="0" applyFont="1" applyFill="1" applyBorder="1" applyAlignment="1"/>
    <xf numFmtId="0" fontId="3" fillId="0" borderId="3" xfId="0" applyFont="1" applyFill="1" applyBorder="1"/>
    <xf numFmtId="0" fontId="7" fillId="0" borderId="0" xfId="0" applyFont="1" applyFill="1" applyAlignment="1">
      <alignment horizontal="left" vertical="center"/>
    </xf>
    <xf numFmtId="0" fontId="0" fillId="0" borderId="3" xfId="0" applyBorder="1"/>
    <xf numFmtId="0" fontId="25" fillId="0" borderId="3" xfId="0" applyFont="1" applyBorder="1"/>
    <xf numFmtId="0" fontId="25" fillId="0" borderId="0" xfId="0" applyFont="1" applyFill="1" applyBorder="1" applyAlignment="1">
      <alignment horizontal="left" wrapText="1"/>
    </xf>
    <xf numFmtId="0" fontId="3" fillId="0" borderId="0" xfId="0" applyFont="1" applyFill="1" applyBorder="1"/>
    <xf numFmtId="0" fontId="25" fillId="4" borderId="0" xfId="0" applyFont="1" applyFill="1" applyBorder="1" applyAlignment="1">
      <alignment horizontal="left" wrapText="1"/>
    </xf>
    <xf numFmtId="0" fontId="7" fillId="4" borderId="0" xfId="0" applyFont="1" applyFill="1" applyBorder="1" applyAlignment="1">
      <alignment vertical="center"/>
    </xf>
    <xf numFmtId="0" fontId="3" fillId="4" borderId="0" xfId="0" applyFont="1" applyFill="1" applyBorder="1"/>
    <xf numFmtId="0" fontId="25" fillId="0" borderId="3" xfId="0" applyFont="1" applyFill="1" applyBorder="1" applyAlignment="1">
      <alignment horizontal="left"/>
    </xf>
    <xf numFmtId="0" fontId="3" fillId="0" borderId="3" xfId="0" applyFont="1" applyBorder="1"/>
    <xf numFmtId="0" fontId="7" fillId="0" borderId="0" xfId="0" applyFont="1" applyFill="1" applyAlignment="1">
      <alignment horizontal="center" vertical="center"/>
    </xf>
    <xf numFmtId="0" fontId="7" fillId="0" borderId="0" xfId="0" applyFont="1" applyFill="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4" xfId="0" applyFont="1" applyBorder="1"/>
    <xf numFmtId="0" fontId="28" fillId="0" borderId="3"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Fill="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0" fontId="18" fillId="0" borderId="0" xfId="0" applyFont="1" applyBorder="1"/>
    <xf numFmtId="165" fontId="18" fillId="0" borderId="0" xfId="1" applyNumberFormat="1" applyFont="1" applyBorder="1"/>
    <xf numFmtId="9" fontId="18" fillId="0" borderId="1" xfId="1" applyNumberFormat="1" applyFont="1" applyBorder="1"/>
    <xf numFmtId="0" fontId="0" fillId="0" borderId="0" xfId="0" applyBorder="1"/>
    <xf numFmtId="0" fontId="5" fillId="0" borderId="0" xfId="0" applyFont="1" applyAlignment="1">
      <alignment horizontal="left"/>
    </xf>
    <xf numFmtId="0" fontId="0" fillId="0" borderId="0" xfId="0" applyAlignment="1">
      <alignment horizontal="left" indent="2"/>
    </xf>
    <xf numFmtId="165" fontId="3" fillId="0" borderId="0" xfId="0" applyNumberFormat="1" applyFont="1"/>
    <xf numFmtId="166" fontId="1" fillId="0" borderId="0" xfId="2" applyNumberFormat="1" applyFont="1"/>
    <xf numFmtId="0" fontId="1" fillId="0" borderId="0" xfId="2" applyNumberFormat="1"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43" fontId="0" fillId="0" borderId="0" xfId="0" applyNumberFormat="1"/>
    <xf numFmtId="10" fontId="0" fillId="0" borderId="0" xfId="0" applyNumberFormat="1"/>
    <xf numFmtId="167" fontId="3" fillId="0" borderId="0" xfId="3" applyNumberFormat="1" applyFont="1"/>
    <xf numFmtId="10" fontId="3" fillId="0" borderId="0" xfId="3" applyNumberFormat="1" applyFont="1"/>
    <xf numFmtId="10" fontId="3" fillId="0" borderId="0" xfId="0" applyNumberFormat="1" applyFont="1"/>
    <xf numFmtId="167" fontId="0" fillId="0" borderId="0" xfId="3" applyNumberFormat="1" applyFont="1"/>
    <xf numFmtId="9" fontId="3" fillId="0" borderId="0" xfId="3" applyFont="1"/>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27213</xdr:rowOff>
    </xdr:from>
    <xdr:to>
      <xdr:col>1</xdr:col>
      <xdr:colOff>1748385</xdr:colOff>
      <xdr:row>1</xdr:row>
      <xdr:rowOff>338233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355" y="226784"/>
          <a:ext cx="1705751" cy="301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74083</xdr:colOff>
      <xdr:row>1</xdr:row>
      <xdr:rowOff>23281</xdr:rowOff>
    </xdr:from>
    <xdr:to>
      <xdr:col>1</xdr:col>
      <xdr:colOff>1779834</xdr:colOff>
      <xdr:row>1</xdr:row>
      <xdr:rowOff>324776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3" y="203198"/>
          <a:ext cx="1705751" cy="301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29631</xdr:rowOff>
    </xdr:from>
    <xdr:to>
      <xdr:col>1</xdr:col>
      <xdr:colOff>1785126</xdr:colOff>
      <xdr:row>1</xdr:row>
      <xdr:rowOff>333772</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212194"/>
          <a:ext cx="1705751" cy="3041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1</xdr:row>
      <xdr:rowOff>24794</xdr:rowOff>
    </xdr:from>
    <xdr:to>
      <xdr:col>1</xdr:col>
      <xdr:colOff>1769704</xdr:colOff>
      <xdr:row>1</xdr:row>
      <xdr:rowOff>327802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857" y="206223"/>
          <a:ext cx="1705751"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50800</xdr:colOff>
      <xdr:row>1</xdr:row>
      <xdr:rowOff>52909</xdr:rowOff>
    </xdr:from>
    <xdr:to>
      <xdr:col>1</xdr:col>
      <xdr:colOff>1756551</xdr:colOff>
      <xdr:row>2</xdr:row>
      <xdr:rowOff>3039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237059"/>
          <a:ext cx="1705751" cy="305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ata"/>
      <sheetName val="Disclaimer"/>
      <sheetName val="Links (old)"/>
    </sheetNames>
    <sheetDataSet>
      <sheetData sheetId="0" refreshError="1">
        <row r="10">
          <cell r="I10">
            <v>247193488678.01999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BB59"/>
  <sheetViews>
    <sheetView showGridLines="0" tabSelected="1" zoomScaleNormal="100" workbookViewId="0">
      <pane xSplit="2" topLeftCell="AK1" activePane="topRight" state="frozen"/>
      <selection pane="topRight"/>
    </sheetView>
  </sheetViews>
  <sheetFormatPr defaultColWidth="8.5703125" defaultRowHeight="12.75" x14ac:dyDescent="0.2"/>
  <cols>
    <col min="1" max="1" width="1.5703125" style="2" customWidth="1"/>
    <col min="2" max="2" width="40.5703125" style="2" customWidth="1"/>
    <col min="3" max="31" width="7.5703125" style="2" customWidth="1"/>
    <col min="32" max="38" width="8.5703125" style="2" customWidth="1"/>
    <col min="39" max="41" width="8.5703125" style="2"/>
    <col min="42" max="53" width="9" style="2" bestFit="1" customWidth="1"/>
    <col min="54" max="16384" width="8.5703125" style="2"/>
  </cols>
  <sheetData>
    <row r="1" spans="1:54" ht="16.5" customHeight="1" x14ac:dyDescent="0.2">
      <c r="A1" s="21"/>
    </row>
    <row r="2" spans="1:54" ht="28.5" customHeight="1" x14ac:dyDescent="0.25">
      <c r="B2" s="51"/>
      <c r="C2" s="52" t="s">
        <v>37</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row>
    <row r="3" spans="1:54" s="43" customFormat="1" ht="15" x14ac:dyDescent="0.25">
      <c r="B3" s="49"/>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54" ht="15" x14ac:dyDescent="0.25">
      <c r="B4" s="54" t="s">
        <v>31</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row>
    <row r="5" spans="1:54" x14ac:dyDescent="0.2">
      <c r="B5" s="24"/>
      <c r="C5" s="25">
        <v>43131</v>
      </c>
      <c r="D5" s="25">
        <v>43159</v>
      </c>
      <c r="E5" s="25">
        <v>43190</v>
      </c>
      <c r="F5" s="25">
        <v>43220</v>
      </c>
      <c r="G5" s="25">
        <v>43251</v>
      </c>
      <c r="H5" s="25">
        <v>43281</v>
      </c>
      <c r="I5" s="25">
        <v>43312</v>
      </c>
      <c r="J5" s="25">
        <v>43343</v>
      </c>
      <c r="K5" s="25">
        <v>43373</v>
      </c>
      <c r="L5" s="25">
        <v>43404</v>
      </c>
      <c r="M5" s="25">
        <v>43434</v>
      </c>
      <c r="N5" s="25">
        <v>43465</v>
      </c>
      <c r="O5" s="25">
        <v>43496</v>
      </c>
      <c r="P5" s="25">
        <v>43524</v>
      </c>
      <c r="Q5" s="25">
        <v>43555</v>
      </c>
      <c r="R5" s="25">
        <v>43585</v>
      </c>
      <c r="S5" s="25">
        <v>43616</v>
      </c>
      <c r="T5" s="25">
        <v>43646</v>
      </c>
      <c r="U5" s="25">
        <v>43677</v>
      </c>
      <c r="V5" s="25">
        <v>43708</v>
      </c>
      <c r="W5" s="25">
        <v>43738</v>
      </c>
      <c r="X5" s="25">
        <v>43769</v>
      </c>
      <c r="Y5" s="25">
        <v>43799</v>
      </c>
      <c r="Z5" s="25">
        <v>43830</v>
      </c>
      <c r="AA5" s="25">
        <v>43861</v>
      </c>
      <c r="AB5" s="25">
        <v>43890</v>
      </c>
      <c r="AC5" s="25">
        <v>43921</v>
      </c>
      <c r="AD5" s="25">
        <v>43951</v>
      </c>
      <c r="AE5" s="25">
        <v>43982</v>
      </c>
      <c r="AF5" s="25">
        <v>44012</v>
      </c>
      <c r="AG5" s="25">
        <v>44043</v>
      </c>
      <c r="AH5" s="25">
        <v>44074</v>
      </c>
      <c r="AI5" s="25">
        <v>44104</v>
      </c>
      <c r="AJ5" s="25">
        <v>44135</v>
      </c>
      <c r="AK5" s="25">
        <v>44165</v>
      </c>
      <c r="AL5" s="25">
        <v>44196</v>
      </c>
      <c r="AM5" s="25">
        <v>44227</v>
      </c>
      <c r="AN5" s="25">
        <v>44255</v>
      </c>
      <c r="AO5" s="25">
        <v>44286</v>
      </c>
      <c r="AP5" s="25">
        <v>44316</v>
      </c>
      <c r="AQ5" s="25">
        <v>44347</v>
      </c>
      <c r="AR5" s="25">
        <v>44377</v>
      </c>
      <c r="AS5" s="25">
        <v>44408</v>
      </c>
      <c r="AT5" s="25">
        <v>44439</v>
      </c>
      <c r="AU5" s="25">
        <v>44469</v>
      </c>
      <c r="AV5" s="25">
        <v>44500</v>
      </c>
      <c r="AW5" s="25">
        <v>44530</v>
      </c>
      <c r="AX5" s="25">
        <v>44561</v>
      </c>
      <c r="AY5" s="25">
        <v>44592</v>
      </c>
      <c r="AZ5" s="25">
        <v>44620</v>
      </c>
      <c r="BA5" s="25">
        <v>44621</v>
      </c>
    </row>
    <row r="6" spans="1:54" x14ac:dyDescent="0.2">
      <c r="B6" s="26" t="s">
        <v>47</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row>
    <row r="7" spans="1:54" x14ac:dyDescent="0.2">
      <c r="B7" s="27" t="s">
        <v>0</v>
      </c>
      <c r="C7" s="28">
        <v>76075</v>
      </c>
      <c r="D7" s="28">
        <v>79348</v>
      </c>
      <c r="E7" s="28">
        <v>81100</v>
      </c>
      <c r="F7" s="28">
        <v>68571</v>
      </c>
      <c r="G7" s="28">
        <v>69896</v>
      </c>
      <c r="H7" s="28">
        <v>76841</v>
      </c>
      <c r="I7" s="28">
        <v>61034</v>
      </c>
      <c r="J7" s="28">
        <v>61365</v>
      </c>
      <c r="K7" s="28">
        <v>69551</v>
      </c>
      <c r="L7" s="28">
        <v>81511</v>
      </c>
      <c r="M7" s="28">
        <v>73186</v>
      </c>
      <c r="N7" s="28">
        <v>69040</v>
      </c>
      <c r="O7" s="28">
        <v>86146</v>
      </c>
      <c r="P7" s="28">
        <v>82050</v>
      </c>
      <c r="Q7" s="28">
        <v>91637</v>
      </c>
      <c r="R7" s="28">
        <v>79635</v>
      </c>
      <c r="S7" s="28">
        <v>83900</v>
      </c>
      <c r="T7" s="28">
        <v>85490</v>
      </c>
      <c r="U7" s="28">
        <v>82619</v>
      </c>
      <c r="V7" s="28">
        <v>78867</v>
      </c>
      <c r="W7" s="28">
        <v>83541</v>
      </c>
      <c r="X7" s="28">
        <v>86369</v>
      </c>
      <c r="Y7" s="28">
        <v>77460</v>
      </c>
      <c r="Z7" s="28">
        <v>75129</v>
      </c>
      <c r="AA7" s="28">
        <v>95032</v>
      </c>
      <c r="AB7" s="28">
        <v>83939</v>
      </c>
      <c r="AC7" s="28">
        <v>133217</v>
      </c>
      <c r="AD7" s="28">
        <v>132067</v>
      </c>
      <c r="AE7" s="28">
        <v>127422</v>
      </c>
      <c r="AF7" s="28">
        <v>138517</v>
      </c>
      <c r="AG7" s="28">
        <v>102538</v>
      </c>
      <c r="AH7" s="28">
        <v>93140</v>
      </c>
      <c r="AI7" s="28">
        <v>100103</v>
      </c>
      <c r="AJ7" s="28">
        <v>102977</v>
      </c>
      <c r="AK7" s="28">
        <v>100559</v>
      </c>
      <c r="AL7" s="28">
        <v>102001</v>
      </c>
      <c r="AM7" s="28">
        <v>109944</v>
      </c>
      <c r="AN7" s="28">
        <v>100115</v>
      </c>
      <c r="AO7" s="28">
        <v>139756</v>
      </c>
      <c r="AP7" s="28">
        <v>105205</v>
      </c>
      <c r="AQ7" s="28">
        <v>93677</v>
      </c>
      <c r="AR7" s="28">
        <v>113977</v>
      </c>
      <c r="AS7" s="28">
        <v>95262</v>
      </c>
      <c r="AT7" s="28">
        <v>80787</v>
      </c>
      <c r="AU7" s="28">
        <v>92622</v>
      </c>
      <c r="AV7" s="28">
        <v>90540</v>
      </c>
      <c r="AW7" s="28">
        <v>90619</v>
      </c>
      <c r="AX7" s="28">
        <v>85023</v>
      </c>
      <c r="AY7" s="28">
        <v>106386</v>
      </c>
      <c r="AZ7" s="28">
        <v>94085</v>
      </c>
      <c r="BA7" s="28">
        <v>130087</v>
      </c>
      <c r="BB7" s="74"/>
    </row>
    <row r="8" spans="1:54" x14ac:dyDescent="0.2">
      <c r="B8" s="27" t="s">
        <v>1</v>
      </c>
      <c r="C8" s="28">
        <v>4181</v>
      </c>
      <c r="D8" s="28">
        <v>4733</v>
      </c>
      <c r="E8" s="28">
        <v>5548</v>
      </c>
      <c r="F8" s="28">
        <v>5003</v>
      </c>
      <c r="G8" s="28">
        <v>5193</v>
      </c>
      <c r="H8" s="28">
        <v>5015</v>
      </c>
      <c r="I8" s="28">
        <v>3805</v>
      </c>
      <c r="J8" s="28">
        <v>4745</v>
      </c>
      <c r="K8" s="28">
        <v>5516</v>
      </c>
      <c r="L8" s="28">
        <v>6999</v>
      </c>
      <c r="M8" s="28">
        <v>4546</v>
      </c>
      <c r="N8" s="28">
        <v>5370</v>
      </c>
      <c r="O8" s="28">
        <v>6281</v>
      </c>
      <c r="P8" s="28">
        <v>6084</v>
      </c>
      <c r="Q8" s="28">
        <v>5212</v>
      </c>
      <c r="R8" s="28">
        <v>5077</v>
      </c>
      <c r="S8" s="28">
        <v>5408</v>
      </c>
      <c r="T8" s="28">
        <v>5850</v>
      </c>
      <c r="U8" s="28">
        <v>5388</v>
      </c>
      <c r="V8" s="28">
        <v>6361</v>
      </c>
      <c r="W8" s="28">
        <v>5169</v>
      </c>
      <c r="X8" s="28">
        <v>4868</v>
      </c>
      <c r="Y8" s="28">
        <v>4246</v>
      </c>
      <c r="Z8" s="28">
        <v>5036</v>
      </c>
      <c r="AA8" s="28">
        <v>5051</v>
      </c>
      <c r="AB8" s="28">
        <v>4851</v>
      </c>
      <c r="AC8" s="28">
        <v>7904</v>
      </c>
      <c r="AD8" s="28">
        <v>6883</v>
      </c>
      <c r="AE8" s="28">
        <v>4559</v>
      </c>
      <c r="AF8" s="28">
        <v>5132</v>
      </c>
      <c r="AG8" s="28">
        <v>3449</v>
      </c>
      <c r="AH8" s="28">
        <v>2530</v>
      </c>
      <c r="AI8" s="28">
        <v>3471</v>
      </c>
      <c r="AJ8" s="28">
        <v>3815</v>
      </c>
      <c r="AK8" s="28">
        <v>4639</v>
      </c>
      <c r="AL8" s="28">
        <v>4502</v>
      </c>
      <c r="AM8" s="28">
        <v>3952</v>
      </c>
      <c r="AN8" s="28">
        <v>3709</v>
      </c>
      <c r="AO8" s="28">
        <v>5965</v>
      </c>
      <c r="AP8" s="28">
        <v>4425</v>
      </c>
      <c r="AQ8" s="28">
        <v>3287</v>
      </c>
      <c r="AR8" s="28">
        <v>3442</v>
      </c>
      <c r="AS8" s="28">
        <v>2892</v>
      </c>
      <c r="AT8" s="28">
        <v>2166</v>
      </c>
      <c r="AU8" s="28">
        <v>4108</v>
      </c>
      <c r="AV8" s="28">
        <v>3783</v>
      </c>
      <c r="AW8" s="28">
        <v>4426</v>
      </c>
      <c r="AX8" s="28">
        <v>3500</v>
      </c>
      <c r="AY8" s="28">
        <v>2855</v>
      </c>
      <c r="AZ8" s="28">
        <v>4641</v>
      </c>
      <c r="BA8" s="28">
        <v>4039</v>
      </c>
      <c r="BB8" s="74"/>
    </row>
    <row r="9" spans="1:54" x14ac:dyDescent="0.2">
      <c r="B9" s="29" t="s">
        <v>2</v>
      </c>
      <c r="C9" s="30">
        <f t="shared" ref="C9:AF9" si="0">SUM(C7:C8)</f>
        <v>80256</v>
      </c>
      <c r="D9" s="30">
        <f t="shared" si="0"/>
        <v>84081</v>
      </c>
      <c r="E9" s="30">
        <f t="shared" si="0"/>
        <v>86648</v>
      </c>
      <c r="F9" s="30">
        <f t="shared" si="0"/>
        <v>73574</v>
      </c>
      <c r="G9" s="30">
        <f t="shared" si="0"/>
        <v>75089</v>
      </c>
      <c r="H9" s="30">
        <f t="shared" si="0"/>
        <v>81856</v>
      </c>
      <c r="I9" s="30">
        <f t="shared" si="0"/>
        <v>64839</v>
      </c>
      <c r="J9" s="30">
        <f t="shared" si="0"/>
        <v>66110</v>
      </c>
      <c r="K9" s="30">
        <f t="shared" si="0"/>
        <v>75067</v>
      </c>
      <c r="L9" s="30">
        <f t="shared" si="0"/>
        <v>88510</v>
      </c>
      <c r="M9" s="30">
        <f t="shared" si="0"/>
        <v>77732</v>
      </c>
      <c r="N9" s="30">
        <f t="shared" si="0"/>
        <v>74410</v>
      </c>
      <c r="O9" s="30">
        <f t="shared" si="0"/>
        <v>92427</v>
      </c>
      <c r="P9" s="30">
        <f t="shared" si="0"/>
        <v>88134</v>
      </c>
      <c r="Q9" s="30">
        <f t="shared" si="0"/>
        <v>96849</v>
      </c>
      <c r="R9" s="30">
        <f t="shared" si="0"/>
        <v>84712</v>
      </c>
      <c r="S9" s="30">
        <f t="shared" si="0"/>
        <v>89308</v>
      </c>
      <c r="T9" s="30">
        <f t="shared" si="0"/>
        <v>91340</v>
      </c>
      <c r="U9" s="30">
        <f t="shared" si="0"/>
        <v>88007</v>
      </c>
      <c r="V9" s="30">
        <f t="shared" si="0"/>
        <v>85228</v>
      </c>
      <c r="W9" s="30">
        <f t="shared" si="0"/>
        <v>88710</v>
      </c>
      <c r="X9" s="30">
        <f t="shared" si="0"/>
        <v>91237</v>
      </c>
      <c r="Y9" s="30">
        <f t="shared" si="0"/>
        <v>81706</v>
      </c>
      <c r="Z9" s="30">
        <f t="shared" si="0"/>
        <v>80165</v>
      </c>
      <c r="AA9" s="30">
        <f t="shared" si="0"/>
        <v>100083</v>
      </c>
      <c r="AB9" s="30">
        <f t="shared" si="0"/>
        <v>88790</v>
      </c>
      <c r="AC9" s="30">
        <f t="shared" si="0"/>
        <v>141121</v>
      </c>
      <c r="AD9" s="30">
        <f t="shared" si="0"/>
        <v>138950</v>
      </c>
      <c r="AE9" s="30">
        <f t="shared" si="0"/>
        <v>131981</v>
      </c>
      <c r="AF9" s="30">
        <f t="shared" si="0"/>
        <v>143649</v>
      </c>
      <c r="AG9" s="30">
        <f t="shared" ref="AG9:AH9" si="1">SUM(AG7:AG8)</f>
        <v>105987</v>
      </c>
      <c r="AH9" s="30">
        <f t="shared" si="1"/>
        <v>95670</v>
      </c>
      <c r="AI9" s="30">
        <f t="shared" ref="AI9:AJ9" si="2">SUM(AI7:AI8)</f>
        <v>103574</v>
      </c>
      <c r="AJ9" s="30">
        <f t="shared" si="2"/>
        <v>106792</v>
      </c>
      <c r="AK9" s="30">
        <f t="shared" ref="AK9:AL9" si="3">SUM(AK7:AK8)</f>
        <v>105198</v>
      </c>
      <c r="AL9" s="30">
        <f t="shared" si="3"/>
        <v>106503</v>
      </c>
      <c r="AM9" s="30">
        <f t="shared" ref="AM9:AO9" si="4">SUM(AM7:AM8)</f>
        <v>113896</v>
      </c>
      <c r="AN9" s="30">
        <f t="shared" si="4"/>
        <v>103824</v>
      </c>
      <c r="AO9" s="30">
        <f t="shared" si="4"/>
        <v>145721</v>
      </c>
      <c r="AP9" s="30">
        <f t="shared" ref="AP9:AS9" si="5">SUM(AP7:AP8)</f>
        <v>109630</v>
      </c>
      <c r="AQ9" s="30">
        <f t="shared" si="5"/>
        <v>96964</v>
      </c>
      <c r="AR9" s="30">
        <f t="shared" si="5"/>
        <v>117419</v>
      </c>
      <c r="AS9" s="30">
        <f t="shared" si="5"/>
        <v>98154</v>
      </c>
      <c r="AT9" s="30">
        <f t="shared" ref="AT9:AU9" si="6">SUM(AT7:AT8)</f>
        <v>82953</v>
      </c>
      <c r="AU9" s="30">
        <f t="shared" si="6"/>
        <v>96730</v>
      </c>
      <c r="AV9" s="30">
        <f t="shared" ref="AV9:AX9" si="7">SUM(AV7:AV8)</f>
        <v>94323</v>
      </c>
      <c r="AW9" s="30">
        <f t="shared" si="7"/>
        <v>95045</v>
      </c>
      <c r="AX9" s="30">
        <f t="shared" si="7"/>
        <v>88523</v>
      </c>
      <c r="AY9" s="30">
        <f t="shared" ref="AY9:BA9" si="8">SUM(AY7:AY8)</f>
        <v>109241</v>
      </c>
      <c r="AZ9" s="30">
        <f t="shared" si="8"/>
        <v>98726</v>
      </c>
      <c r="BA9" s="30">
        <f t="shared" si="8"/>
        <v>134126</v>
      </c>
      <c r="BB9" s="74"/>
    </row>
    <row r="10" spans="1:54" x14ac:dyDescent="0.2">
      <c r="B10" s="26" t="s">
        <v>53</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4" x14ac:dyDescent="0.2">
      <c r="B11" s="27" t="s">
        <v>3</v>
      </c>
      <c r="C11" s="28">
        <v>14728</v>
      </c>
      <c r="D11" s="28">
        <v>18367</v>
      </c>
      <c r="E11" s="28">
        <v>14277</v>
      </c>
      <c r="F11" s="28">
        <v>13050</v>
      </c>
      <c r="G11" s="28">
        <v>12505</v>
      </c>
      <c r="H11" s="28">
        <v>12818</v>
      </c>
      <c r="I11" s="28">
        <v>14453</v>
      </c>
      <c r="J11" s="28">
        <v>12462</v>
      </c>
      <c r="K11" s="28">
        <v>12861</v>
      </c>
      <c r="L11" s="28">
        <v>20297</v>
      </c>
      <c r="M11" s="28">
        <v>16599</v>
      </c>
      <c r="N11" s="28">
        <v>15139</v>
      </c>
      <c r="O11" s="28">
        <v>20672</v>
      </c>
      <c r="P11" s="28">
        <v>16410</v>
      </c>
      <c r="Q11" s="28">
        <v>17528</v>
      </c>
      <c r="R11" s="28">
        <v>17624</v>
      </c>
      <c r="S11" s="28">
        <v>18143</v>
      </c>
      <c r="T11" s="28">
        <v>21159</v>
      </c>
      <c r="U11" s="28">
        <v>18744</v>
      </c>
      <c r="V11" s="28">
        <v>22481</v>
      </c>
      <c r="W11" s="28">
        <v>19763</v>
      </c>
      <c r="X11" s="28">
        <v>21179</v>
      </c>
      <c r="Y11" s="28">
        <v>16816</v>
      </c>
      <c r="Z11" s="28">
        <v>18027</v>
      </c>
      <c r="AA11" s="28">
        <v>25500</v>
      </c>
      <c r="AB11" s="28">
        <v>30670</v>
      </c>
      <c r="AC11" s="28">
        <v>36908</v>
      </c>
      <c r="AD11" s="28">
        <v>34706</v>
      </c>
      <c r="AE11" s="28">
        <v>30696</v>
      </c>
      <c r="AF11" s="28">
        <v>39839</v>
      </c>
      <c r="AG11" s="28">
        <v>30351</v>
      </c>
      <c r="AH11" s="28">
        <v>27212</v>
      </c>
      <c r="AI11" s="28">
        <v>31222</v>
      </c>
      <c r="AJ11" s="28">
        <v>33420</v>
      </c>
      <c r="AK11" s="28">
        <v>33783</v>
      </c>
      <c r="AL11" s="28">
        <v>30488</v>
      </c>
      <c r="AM11" s="28">
        <v>35166</v>
      </c>
      <c r="AN11" s="28">
        <v>33078</v>
      </c>
      <c r="AO11" s="28">
        <v>43928</v>
      </c>
      <c r="AP11" s="28">
        <v>32568</v>
      </c>
      <c r="AQ11" s="28">
        <v>29201</v>
      </c>
      <c r="AR11" s="28">
        <v>30034</v>
      </c>
      <c r="AS11" s="28">
        <v>28057</v>
      </c>
      <c r="AT11" s="28">
        <v>27362</v>
      </c>
      <c r="AU11" s="28">
        <v>27717</v>
      </c>
      <c r="AV11" s="28">
        <v>28018</v>
      </c>
      <c r="AW11" s="28">
        <v>28520</v>
      </c>
      <c r="AX11" s="28">
        <v>27466</v>
      </c>
      <c r="AY11" s="28">
        <v>33595</v>
      </c>
      <c r="AZ11" s="28">
        <v>30355</v>
      </c>
      <c r="BA11" s="28">
        <v>36876</v>
      </c>
      <c r="BB11" s="74"/>
    </row>
    <row r="12" spans="1:54" x14ac:dyDescent="0.2">
      <c r="B12" s="27" t="s">
        <v>4</v>
      </c>
      <c r="C12" s="28">
        <v>38987</v>
      </c>
      <c r="D12" s="28">
        <v>35556</v>
      </c>
      <c r="E12" s="28">
        <v>30498</v>
      </c>
      <c r="F12" s="28">
        <v>27533</v>
      </c>
      <c r="G12" s="28">
        <v>35648</v>
      </c>
      <c r="H12" s="28">
        <v>34151</v>
      </c>
      <c r="I12" s="28">
        <v>29144</v>
      </c>
      <c r="J12" s="28">
        <v>29088</v>
      </c>
      <c r="K12" s="28">
        <v>29030</v>
      </c>
      <c r="L12" s="28">
        <v>33209</v>
      </c>
      <c r="M12" s="28">
        <v>30326</v>
      </c>
      <c r="N12" s="28">
        <v>25108</v>
      </c>
      <c r="O12" s="28">
        <v>39122</v>
      </c>
      <c r="P12" s="28">
        <v>36223</v>
      </c>
      <c r="Q12" s="28">
        <v>40536</v>
      </c>
      <c r="R12" s="28">
        <v>41660</v>
      </c>
      <c r="S12" s="28">
        <v>40311</v>
      </c>
      <c r="T12" s="28">
        <v>42053</v>
      </c>
      <c r="U12" s="28">
        <v>46812</v>
      </c>
      <c r="V12" s="28">
        <v>43234</v>
      </c>
      <c r="W12" s="28">
        <v>41570</v>
      </c>
      <c r="X12" s="28">
        <v>45097</v>
      </c>
      <c r="Y12" s="28">
        <v>38433</v>
      </c>
      <c r="Z12" s="28">
        <v>34310</v>
      </c>
      <c r="AA12" s="28">
        <v>51152</v>
      </c>
      <c r="AB12" s="28">
        <v>44458</v>
      </c>
      <c r="AC12" s="28">
        <v>54972</v>
      </c>
      <c r="AD12" s="28">
        <v>46040</v>
      </c>
      <c r="AE12" s="28">
        <v>43237</v>
      </c>
      <c r="AF12" s="28">
        <v>52622</v>
      </c>
      <c r="AG12" s="28">
        <v>44291</v>
      </c>
      <c r="AH12" s="28">
        <v>39126</v>
      </c>
      <c r="AI12" s="28">
        <v>46058</v>
      </c>
      <c r="AJ12" s="28">
        <v>47671</v>
      </c>
      <c r="AK12" s="28">
        <v>49868</v>
      </c>
      <c r="AL12" s="28">
        <v>42288</v>
      </c>
      <c r="AM12" s="28">
        <v>55873</v>
      </c>
      <c r="AN12" s="28">
        <v>57514</v>
      </c>
      <c r="AO12" s="28">
        <v>64225</v>
      </c>
      <c r="AP12" s="28">
        <v>52288</v>
      </c>
      <c r="AQ12" s="28">
        <v>45779</v>
      </c>
      <c r="AR12" s="28">
        <v>59182</v>
      </c>
      <c r="AS12" s="28">
        <v>52126</v>
      </c>
      <c r="AT12" s="28">
        <v>46230</v>
      </c>
      <c r="AU12" s="28">
        <v>55678.108764719989</v>
      </c>
      <c r="AV12" s="28">
        <v>56490</v>
      </c>
      <c r="AW12" s="28">
        <v>56746</v>
      </c>
      <c r="AX12" s="28">
        <v>47324</v>
      </c>
      <c r="AY12" s="28">
        <v>61531</v>
      </c>
      <c r="AZ12" s="28">
        <v>55111</v>
      </c>
      <c r="BA12" s="28">
        <v>73097</v>
      </c>
      <c r="BB12" s="74"/>
    </row>
    <row r="13" spans="1:54" x14ac:dyDescent="0.2">
      <c r="B13" s="27" t="s">
        <v>5</v>
      </c>
      <c r="C13" s="28">
        <v>15887</v>
      </c>
      <c r="D13" s="28">
        <v>15050</v>
      </c>
      <c r="E13" s="28">
        <v>14869</v>
      </c>
      <c r="F13" s="28">
        <v>13209</v>
      </c>
      <c r="G13" s="28">
        <v>12885</v>
      </c>
      <c r="H13" s="28">
        <v>13831</v>
      </c>
      <c r="I13" s="28">
        <v>12137</v>
      </c>
      <c r="J13" s="28">
        <v>10915</v>
      </c>
      <c r="K13" s="28">
        <v>15052</v>
      </c>
      <c r="L13" s="28">
        <v>15721</v>
      </c>
      <c r="M13" s="28">
        <v>15704</v>
      </c>
      <c r="N13" s="28">
        <v>11329</v>
      </c>
      <c r="O13" s="28">
        <v>18652</v>
      </c>
      <c r="P13" s="28">
        <v>20329</v>
      </c>
      <c r="Q13" s="28">
        <v>23130</v>
      </c>
      <c r="R13" s="28">
        <v>21292</v>
      </c>
      <c r="S13" s="28">
        <v>21414</v>
      </c>
      <c r="T13" s="28">
        <v>22606</v>
      </c>
      <c r="U13" s="28">
        <v>22048</v>
      </c>
      <c r="V13" s="28">
        <v>16006</v>
      </c>
      <c r="W13" s="28">
        <v>21792</v>
      </c>
      <c r="X13" s="28">
        <v>19797</v>
      </c>
      <c r="Y13" s="28">
        <v>22820</v>
      </c>
      <c r="Z13" s="28">
        <v>17296</v>
      </c>
      <c r="AA13" s="28">
        <v>22496</v>
      </c>
      <c r="AB13" s="28">
        <v>24994</v>
      </c>
      <c r="AC13" s="28">
        <v>34935</v>
      </c>
      <c r="AD13" s="28">
        <v>25176</v>
      </c>
      <c r="AE13" s="28">
        <v>22181</v>
      </c>
      <c r="AF13" s="28">
        <v>29232</v>
      </c>
      <c r="AG13" s="28">
        <v>22648</v>
      </c>
      <c r="AH13" s="28">
        <v>15658</v>
      </c>
      <c r="AI13" s="28">
        <v>24117</v>
      </c>
      <c r="AJ13" s="28">
        <v>26889</v>
      </c>
      <c r="AK13" s="28">
        <v>28970</v>
      </c>
      <c r="AL13" s="28">
        <v>22560</v>
      </c>
      <c r="AM13" s="28">
        <v>29256</v>
      </c>
      <c r="AN13" s="28">
        <v>28937</v>
      </c>
      <c r="AO13" s="28">
        <v>36450</v>
      </c>
      <c r="AP13" s="28">
        <v>28186</v>
      </c>
      <c r="AQ13" s="28">
        <v>30563</v>
      </c>
      <c r="AR13" s="28">
        <v>30475</v>
      </c>
      <c r="AS13" s="28">
        <v>26025</v>
      </c>
      <c r="AT13" s="28">
        <v>17577</v>
      </c>
      <c r="AU13" s="28">
        <v>32613</v>
      </c>
      <c r="AV13" s="28">
        <v>26872</v>
      </c>
      <c r="AW13" s="28">
        <v>29745</v>
      </c>
      <c r="AX13" s="28">
        <v>18199</v>
      </c>
      <c r="AY13" s="28">
        <v>28980</v>
      </c>
      <c r="AZ13" s="28">
        <v>31440</v>
      </c>
      <c r="BA13" s="28">
        <v>33656</v>
      </c>
      <c r="BB13" s="74"/>
    </row>
    <row r="14" spans="1:54" ht="14.25" x14ac:dyDescent="0.2">
      <c r="B14" s="27" t="s">
        <v>54</v>
      </c>
      <c r="C14" s="28">
        <v>589</v>
      </c>
      <c r="D14" s="28">
        <v>553</v>
      </c>
      <c r="E14" s="28">
        <v>582</v>
      </c>
      <c r="F14" s="28">
        <v>645</v>
      </c>
      <c r="G14" s="28">
        <v>722</v>
      </c>
      <c r="H14" s="28">
        <v>684</v>
      </c>
      <c r="I14" s="28">
        <v>445</v>
      </c>
      <c r="J14" s="28">
        <v>788</v>
      </c>
      <c r="K14" s="28">
        <v>615</v>
      </c>
      <c r="L14" s="28">
        <v>1455</v>
      </c>
      <c r="M14" s="28">
        <v>1553</v>
      </c>
      <c r="N14" s="28">
        <v>834</v>
      </c>
      <c r="O14" s="28">
        <v>725</v>
      </c>
      <c r="P14" s="28">
        <v>530</v>
      </c>
      <c r="Q14" s="28">
        <v>634</v>
      </c>
      <c r="R14" s="28">
        <v>806</v>
      </c>
      <c r="S14" s="28">
        <v>776</v>
      </c>
      <c r="T14" s="28">
        <v>659</v>
      </c>
      <c r="U14" s="28">
        <v>596</v>
      </c>
      <c r="V14" s="28">
        <v>1279</v>
      </c>
      <c r="W14" s="28">
        <v>772</v>
      </c>
      <c r="X14" s="28">
        <v>1006</v>
      </c>
      <c r="Y14" s="28">
        <v>701</v>
      </c>
      <c r="Z14" s="28">
        <v>922</v>
      </c>
      <c r="AA14" s="28">
        <v>1056</v>
      </c>
      <c r="AB14" s="28">
        <v>1064</v>
      </c>
      <c r="AC14" s="28">
        <v>1548</v>
      </c>
      <c r="AD14" s="28">
        <v>1246</v>
      </c>
      <c r="AE14" s="28">
        <v>1155</v>
      </c>
      <c r="AF14" s="28">
        <v>1136</v>
      </c>
      <c r="AG14" s="28">
        <v>1039</v>
      </c>
      <c r="AH14" s="28">
        <v>978</v>
      </c>
      <c r="AI14" s="28">
        <v>1220</v>
      </c>
      <c r="AJ14" s="28">
        <v>2159</v>
      </c>
      <c r="AK14" s="28">
        <v>1353</v>
      </c>
      <c r="AL14" s="28">
        <v>1686</v>
      </c>
      <c r="AM14" s="28">
        <v>2354</v>
      </c>
      <c r="AN14" s="28">
        <v>1975</v>
      </c>
      <c r="AO14" s="28">
        <v>2264</v>
      </c>
      <c r="AP14" s="28">
        <v>2306</v>
      </c>
      <c r="AQ14" s="28">
        <v>1869</v>
      </c>
      <c r="AR14" s="28">
        <v>2412</v>
      </c>
      <c r="AS14" s="28">
        <v>1728</v>
      </c>
      <c r="AT14" s="28">
        <v>1875</v>
      </c>
      <c r="AU14" s="28">
        <v>2220</v>
      </c>
      <c r="AV14" s="28">
        <v>2643</v>
      </c>
      <c r="AW14" s="28">
        <v>2386</v>
      </c>
      <c r="AX14" s="28">
        <v>2102</v>
      </c>
      <c r="AY14" s="28">
        <v>6001</v>
      </c>
      <c r="AZ14" s="28">
        <v>5749</v>
      </c>
      <c r="BA14" s="28">
        <v>7325</v>
      </c>
      <c r="BB14" s="74"/>
    </row>
    <row r="15" spans="1:54" x14ac:dyDescent="0.2">
      <c r="B15" s="29" t="s">
        <v>6</v>
      </c>
      <c r="C15" s="30">
        <f t="shared" ref="C15:AF15" si="9">SUM(C11:C14)</f>
        <v>70191</v>
      </c>
      <c r="D15" s="30">
        <f t="shared" si="9"/>
        <v>69526</v>
      </c>
      <c r="E15" s="30">
        <f t="shared" si="9"/>
        <v>60226</v>
      </c>
      <c r="F15" s="30">
        <f t="shared" si="9"/>
        <v>54437</v>
      </c>
      <c r="G15" s="30">
        <f t="shared" si="9"/>
        <v>61760</v>
      </c>
      <c r="H15" s="30">
        <f t="shared" si="9"/>
        <v>61484</v>
      </c>
      <c r="I15" s="30">
        <f t="shared" si="9"/>
        <v>56179</v>
      </c>
      <c r="J15" s="30">
        <f t="shared" si="9"/>
        <v>53253</v>
      </c>
      <c r="K15" s="30">
        <f t="shared" si="9"/>
        <v>57558</v>
      </c>
      <c r="L15" s="30">
        <f t="shared" si="9"/>
        <v>70682</v>
      </c>
      <c r="M15" s="30">
        <f t="shared" si="9"/>
        <v>64182</v>
      </c>
      <c r="N15" s="30">
        <f t="shared" si="9"/>
        <v>52410</v>
      </c>
      <c r="O15" s="30">
        <f t="shared" si="9"/>
        <v>79171</v>
      </c>
      <c r="P15" s="30">
        <f t="shared" si="9"/>
        <v>73492</v>
      </c>
      <c r="Q15" s="30">
        <f t="shared" si="9"/>
        <v>81828</v>
      </c>
      <c r="R15" s="30">
        <f t="shared" si="9"/>
        <v>81382</v>
      </c>
      <c r="S15" s="30">
        <f t="shared" si="9"/>
        <v>80644</v>
      </c>
      <c r="T15" s="30">
        <f t="shared" si="9"/>
        <v>86477</v>
      </c>
      <c r="U15" s="30">
        <f t="shared" si="9"/>
        <v>88200</v>
      </c>
      <c r="V15" s="30">
        <f t="shared" si="9"/>
        <v>83000</v>
      </c>
      <c r="W15" s="30">
        <f t="shared" si="9"/>
        <v>83897</v>
      </c>
      <c r="X15" s="30">
        <f t="shared" si="9"/>
        <v>87079</v>
      </c>
      <c r="Y15" s="30">
        <f t="shared" si="9"/>
        <v>78770</v>
      </c>
      <c r="Z15" s="30">
        <f t="shared" si="9"/>
        <v>70555</v>
      </c>
      <c r="AA15" s="30">
        <f t="shared" si="9"/>
        <v>100204</v>
      </c>
      <c r="AB15" s="30">
        <f t="shared" si="9"/>
        <v>101186</v>
      </c>
      <c r="AC15" s="30">
        <f t="shared" si="9"/>
        <v>128363</v>
      </c>
      <c r="AD15" s="30">
        <f t="shared" si="9"/>
        <v>107168</v>
      </c>
      <c r="AE15" s="30">
        <f t="shared" si="9"/>
        <v>97269</v>
      </c>
      <c r="AF15" s="30">
        <f t="shared" si="9"/>
        <v>122829</v>
      </c>
      <c r="AG15" s="30">
        <f t="shared" ref="AG15:AH15" si="10">SUM(AG11:AG14)</f>
        <v>98329</v>
      </c>
      <c r="AH15" s="30">
        <f t="shared" si="10"/>
        <v>82974</v>
      </c>
      <c r="AI15" s="30">
        <f t="shared" ref="AI15:AJ15" si="11">SUM(AI11:AI14)</f>
        <v>102617</v>
      </c>
      <c r="AJ15" s="30">
        <f t="shared" si="11"/>
        <v>110139</v>
      </c>
      <c r="AK15" s="30">
        <f t="shared" ref="AK15:AL15" si="12">SUM(AK11:AK14)</f>
        <v>113974</v>
      </c>
      <c r="AL15" s="30">
        <f t="shared" si="12"/>
        <v>97022</v>
      </c>
      <c r="AM15" s="30">
        <f t="shared" ref="AM15:AO15" si="13">SUM(AM11:AM14)</f>
        <v>122649</v>
      </c>
      <c r="AN15" s="30">
        <f t="shared" si="13"/>
        <v>121504</v>
      </c>
      <c r="AO15" s="30">
        <f t="shared" si="13"/>
        <v>146867</v>
      </c>
      <c r="AP15" s="30">
        <f t="shared" ref="AP15:AQ15" si="14">SUM(AP11:AP14)</f>
        <v>115348</v>
      </c>
      <c r="AQ15" s="30">
        <f t="shared" si="14"/>
        <v>107412</v>
      </c>
      <c r="AR15" s="30">
        <f t="shared" ref="AR15:AS15" si="15">SUM(AR11:AR14)</f>
        <v>122103</v>
      </c>
      <c r="AS15" s="30">
        <f t="shared" si="15"/>
        <v>107936</v>
      </c>
      <c r="AT15" s="30">
        <f t="shared" ref="AT15:AU15" si="16">SUM(AT11:AT14)</f>
        <v>93044</v>
      </c>
      <c r="AU15" s="30">
        <f t="shared" si="16"/>
        <v>118228.10876471999</v>
      </c>
      <c r="AV15" s="30">
        <f t="shared" ref="AV15:AX15" si="17">SUM(AV11:AV14)</f>
        <v>114023</v>
      </c>
      <c r="AW15" s="30">
        <f t="shared" si="17"/>
        <v>117397</v>
      </c>
      <c r="AX15" s="30">
        <f t="shared" si="17"/>
        <v>95091</v>
      </c>
      <c r="AY15" s="30">
        <f t="shared" ref="AY15:AZ15" si="18">SUM(AY11:AY14)</f>
        <v>130107</v>
      </c>
      <c r="AZ15" s="30">
        <f t="shared" si="18"/>
        <v>122655</v>
      </c>
      <c r="BA15" s="30">
        <f t="shared" ref="BA15" si="19">SUM(BA11:BA14)</f>
        <v>150954</v>
      </c>
    </row>
    <row r="16" spans="1:54" x14ac:dyDescent="0.2">
      <c r="B16" s="32" t="s">
        <v>7</v>
      </c>
      <c r="C16" s="33">
        <f t="shared" ref="C16:AF16" si="20">C15+C9</f>
        <v>150447</v>
      </c>
      <c r="D16" s="33">
        <f t="shared" si="20"/>
        <v>153607</v>
      </c>
      <c r="E16" s="33">
        <f t="shared" si="20"/>
        <v>146874</v>
      </c>
      <c r="F16" s="33">
        <f t="shared" si="20"/>
        <v>128011</v>
      </c>
      <c r="G16" s="33">
        <f t="shared" si="20"/>
        <v>136849</v>
      </c>
      <c r="H16" s="33">
        <f t="shared" si="20"/>
        <v>143340</v>
      </c>
      <c r="I16" s="33">
        <f t="shared" si="20"/>
        <v>121018</v>
      </c>
      <c r="J16" s="33">
        <f t="shared" si="20"/>
        <v>119363</v>
      </c>
      <c r="K16" s="33">
        <f t="shared" si="20"/>
        <v>132625</v>
      </c>
      <c r="L16" s="33">
        <f t="shared" si="20"/>
        <v>159192</v>
      </c>
      <c r="M16" s="33">
        <f t="shared" si="20"/>
        <v>141914</v>
      </c>
      <c r="N16" s="33">
        <f t="shared" si="20"/>
        <v>126820</v>
      </c>
      <c r="O16" s="33">
        <f t="shared" si="20"/>
        <v>171598</v>
      </c>
      <c r="P16" s="33">
        <f t="shared" si="20"/>
        <v>161626</v>
      </c>
      <c r="Q16" s="33">
        <f t="shared" si="20"/>
        <v>178677</v>
      </c>
      <c r="R16" s="33">
        <f t="shared" si="20"/>
        <v>166094</v>
      </c>
      <c r="S16" s="33">
        <f t="shared" si="20"/>
        <v>169952</v>
      </c>
      <c r="T16" s="33">
        <f t="shared" si="20"/>
        <v>177817</v>
      </c>
      <c r="U16" s="33">
        <f t="shared" si="20"/>
        <v>176207</v>
      </c>
      <c r="V16" s="33">
        <f t="shared" si="20"/>
        <v>168228</v>
      </c>
      <c r="W16" s="33">
        <f t="shared" si="20"/>
        <v>172607</v>
      </c>
      <c r="X16" s="33">
        <f t="shared" si="20"/>
        <v>178316</v>
      </c>
      <c r="Y16" s="33">
        <f t="shared" si="20"/>
        <v>160476</v>
      </c>
      <c r="Z16" s="33">
        <f t="shared" si="20"/>
        <v>150720</v>
      </c>
      <c r="AA16" s="33">
        <f t="shared" si="20"/>
        <v>200287</v>
      </c>
      <c r="AB16" s="33">
        <f t="shared" si="20"/>
        <v>189976</v>
      </c>
      <c r="AC16" s="33">
        <f t="shared" si="20"/>
        <v>269484</v>
      </c>
      <c r="AD16" s="33">
        <f t="shared" si="20"/>
        <v>246118</v>
      </c>
      <c r="AE16" s="33">
        <f t="shared" si="20"/>
        <v>229250</v>
      </c>
      <c r="AF16" s="33">
        <f t="shared" si="20"/>
        <v>266478</v>
      </c>
      <c r="AG16" s="33">
        <f t="shared" ref="AG16:AH16" si="21">AG15+AG9</f>
        <v>204316</v>
      </c>
      <c r="AH16" s="33">
        <f t="shared" si="21"/>
        <v>178644</v>
      </c>
      <c r="AI16" s="33">
        <f t="shared" ref="AI16:AJ16" si="22">AI15+AI9</f>
        <v>206191</v>
      </c>
      <c r="AJ16" s="33">
        <f t="shared" si="22"/>
        <v>216931</v>
      </c>
      <c r="AK16" s="33">
        <f t="shared" ref="AK16:AL16" si="23">AK15+AK9</f>
        <v>219172</v>
      </c>
      <c r="AL16" s="33">
        <f t="shared" si="23"/>
        <v>203525</v>
      </c>
      <c r="AM16" s="33">
        <f t="shared" ref="AM16:AO16" si="24">AM15+AM9</f>
        <v>236545</v>
      </c>
      <c r="AN16" s="33">
        <f t="shared" si="24"/>
        <v>225328</v>
      </c>
      <c r="AO16" s="33">
        <f t="shared" si="24"/>
        <v>292588</v>
      </c>
      <c r="AP16" s="33">
        <f t="shared" ref="AP16:AQ16" si="25">AP15+AP9</f>
        <v>224978</v>
      </c>
      <c r="AQ16" s="33">
        <f t="shared" si="25"/>
        <v>204376</v>
      </c>
      <c r="AR16" s="33">
        <f t="shared" ref="AR16:AS16" si="26">AR15+AR9</f>
        <v>239522</v>
      </c>
      <c r="AS16" s="33">
        <f t="shared" si="26"/>
        <v>206090</v>
      </c>
      <c r="AT16" s="33">
        <f t="shared" ref="AT16:AU16" si="27">AT15+AT9</f>
        <v>175997</v>
      </c>
      <c r="AU16" s="33">
        <f t="shared" si="27"/>
        <v>214958.10876471997</v>
      </c>
      <c r="AV16" s="33">
        <f t="shared" ref="AV16:AX16" si="28">AV15+AV9</f>
        <v>208346</v>
      </c>
      <c r="AW16" s="33">
        <f t="shared" si="28"/>
        <v>212442</v>
      </c>
      <c r="AX16" s="33">
        <f t="shared" si="28"/>
        <v>183614</v>
      </c>
      <c r="AY16" s="33">
        <f t="shared" ref="AY16:AZ16" si="29">AY15+AY9</f>
        <v>239348</v>
      </c>
      <c r="AZ16" s="33">
        <f t="shared" si="29"/>
        <v>221381</v>
      </c>
      <c r="BA16" s="33">
        <f t="shared" ref="BA16" si="30">BA15+BA9</f>
        <v>285080</v>
      </c>
    </row>
    <row r="17" spans="2:54" x14ac:dyDescent="0.2">
      <c r="B17" s="26" t="s">
        <v>8</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2:54" ht="14.25" x14ac:dyDescent="0.2">
      <c r="B18" s="27" t="s">
        <v>27</v>
      </c>
      <c r="C18" s="34" t="s">
        <v>12</v>
      </c>
      <c r="D18" s="34" t="s">
        <v>12</v>
      </c>
      <c r="E18" s="34" t="s">
        <v>12</v>
      </c>
      <c r="F18" s="34" t="s">
        <v>12</v>
      </c>
      <c r="G18" s="34" t="s">
        <v>12</v>
      </c>
      <c r="H18" s="34" t="s">
        <v>12</v>
      </c>
      <c r="I18" s="34" t="s">
        <v>12</v>
      </c>
      <c r="J18" s="34" t="s">
        <v>12</v>
      </c>
      <c r="K18" s="34" t="s">
        <v>12</v>
      </c>
      <c r="L18" s="34" t="s">
        <v>12</v>
      </c>
      <c r="M18" s="34" t="s">
        <v>12</v>
      </c>
      <c r="N18" s="34" t="s">
        <v>12</v>
      </c>
      <c r="O18" s="34" t="s">
        <v>12</v>
      </c>
      <c r="P18" s="34" t="s">
        <v>12</v>
      </c>
      <c r="Q18" s="34" t="s">
        <v>12</v>
      </c>
      <c r="R18" s="34" t="s">
        <v>12</v>
      </c>
      <c r="S18" s="34" t="s">
        <v>12</v>
      </c>
      <c r="T18" s="34" t="s">
        <v>12</v>
      </c>
      <c r="U18" s="34" t="s">
        <v>12</v>
      </c>
      <c r="V18" s="34" t="s">
        <v>12</v>
      </c>
      <c r="W18" s="34" t="s">
        <v>12</v>
      </c>
      <c r="X18" s="34" t="s">
        <v>12</v>
      </c>
      <c r="Y18" s="28">
        <v>297078</v>
      </c>
      <c r="Z18" s="28">
        <v>312572</v>
      </c>
      <c r="AA18" s="28">
        <v>392278</v>
      </c>
      <c r="AB18" s="28">
        <v>398671</v>
      </c>
      <c r="AC18" s="28">
        <v>639548</v>
      </c>
      <c r="AD18" s="28">
        <v>349140</v>
      </c>
      <c r="AE18" s="28">
        <v>286772</v>
      </c>
      <c r="AF18" s="28">
        <v>307311</v>
      </c>
      <c r="AG18" s="28">
        <v>229281</v>
      </c>
      <c r="AH18" s="28">
        <v>266528</v>
      </c>
      <c r="AI18" s="28">
        <v>249883</v>
      </c>
      <c r="AJ18" s="28">
        <v>268670</v>
      </c>
      <c r="AK18" s="28">
        <v>280063</v>
      </c>
      <c r="AL18" s="28">
        <v>265188</v>
      </c>
      <c r="AM18" s="28">
        <v>334696</v>
      </c>
      <c r="AN18" s="28">
        <v>381347</v>
      </c>
      <c r="AO18" s="28">
        <v>392656</v>
      </c>
      <c r="AP18" s="28">
        <v>281297</v>
      </c>
      <c r="AQ18" s="28">
        <v>270766</v>
      </c>
      <c r="AR18" s="28">
        <v>319841</v>
      </c>
      <c r="AS18" s="28">
        <v>286917</v>
      </c>
      <c r="AT18" s="28">
        <v>286918</v>
      </c>
      <c r="AU18" s="28">
        <v>336604</v>
      </c>
      <c r="AV18" s="28">
        <v>401316</v>
      </c>
      <c r="AW18" s="28">
        <v>432687</v>
      </c>
      <c r="AX18" s="28">
        <v>349408</v>
      </c>
      <c r="AY18" s="28">
        <v>467049</v>
      </c>
      <c r="AZ18" s="28">
        <v>487887</v>
      </c>
      <c r="BA18" s="28">
        <v>599781</v>
      </c>
      <c r="BB18" s="87"/>
    </row>
    <row r="19" spans="2:54" x14ac:dyDescent="0.2">
      <c r="B19" s="27" t="s">
        <v>9</v>
      </c>
      <c r="C19" s="28">
        <v>4418</v>
      </c>
      <c r="D19" s="28">
        <v>4195</v>
      </c>
      <c r="E19" s="28">
        <v>5466</v>
      </c>
      <c r="F19" s="28">
        <v>3749</v>
      </c>
      <c r="G19" s="28">
        <v>4356</v>
      </c>
      <c r="H19" s="28">
        <v>4445</v>
      </c>
      <c r="I19" s="28">
        <v>3481</v>
      </c>
      <c r="J19" s="28">
        <v>5018</v>
      </c>
      <c r="K19" s="28">
        <v>4006</v>
      </c>
      <c r="L19" s="28">
        <v>5245</v>
      </c>
      <c r="M19" s="28">
        <v>4711</v>
      </c>
      <c r="N19" s="28">
        <v>4389</v>
      </c>
      <c r="O19" s="28">
        <v>4888</v>
      </c>
      <c r="P19" s="28">
        <v>5367</v>
      </c>
      <c r="Q19" s="28">
        <v>4021</v>
      </c>
      <c r="R19" s="28">
        <v>4072</v>
      </c>
      <c r="S19" s="28">
        <v>4055</v>
      </c>
      <c r="T19" s="28">
        <v>5047</v>
      </c>
      <c r="U19" s="28">
        <v>3570</v>
      </c>
      <c r="V19" s="28">
        <v>4554</v>
      </c>
      <c r="W19" s="28">
        <v>3537</v>
      </c>
      <c r="X19" s="28">
        <v>4260</v>
      </c>
      <c r="Y19" s="28">
        <v>2911</v>
      </c>
      <c r="Z19" s="28">
        <v>3616</v>
      </c>
      <c r="AA19" s="28">
        <v>3419</v>
      </c>
      <c r="AB19" s="28">
        <v>3430</v>
      </c>
      <c r="AC19" s="28">
        <v>7532</v>
      </c>
      <c r="AD19" s="28">
        <v>3949</v>
      </c>
      <c r="AE19" s="28">
        <v>3717</v>
      </c>
      <c r="AF19" s="28">
        <v>4705</v>
      </c>
      <c r="AG19" s="28">
        <v>5255</v>
      </c>
      <c r="AH19" s="28">
        <v>4800</v>
      </c>
      <c r="AI19" s="28">
        <v>4929</v>
      </c>
      <c r="AJ19" s="28">
        <v>4170</v>
      </c>
      <c r="AK19" s="28">
        <v>4624</v>
      </c>
      <c r="AL19" s="28">
        <v>3561</v>
      </c>
      <c r="AM19" s="28">
        <v>4091</v>
      </c>
      <c r="AN19" s="28">
        <v>3767</v>
      </c>
      <c r="AO19" s="28">
        <v>4311</v>
      </c>
      <c r="AP19" s="28">
        <v>5146</v>
      </c>
      <c r="AQ19" s="28">
        <v>3558</v>
      </c>
      <c r="AR19" s="28">
        <v>7659</v>
      </c>
      <c r="AS19" s="28">
        <v>6641</v>
      </c>
      <c r="AT19" s="28">
        <v>4752</v>
      </c>
      <c r="AU19" s="28">
        <v>7902</v>
      </c>
      <c r="AV19" s="28">
        <v>9356</v>
      </c>
      <c r="AW19" s="28">
        <v>8224</v>
      </c>
      <c r="AX19" s="28">
        <v>5103</v>
      </c>
      <c r="AY19" s="28">
        <v>9254</v>
      </c>
      <c r="AZ19" s="28">
        <v>7504</v>
      </c>
      <c r="BA19" s="28">
        <v>9760</v>
      </c>
    </row>
    <row r="20" spans="2:54" x14ac:dyDescent="0.2">
      <c r="B20" s="67" t="s">
        <v>10</v>
      </c>
      <c r="C20" s="33">
        <f t="shared" ref="C20:X20" si="31">C19</f>
        <v>4418</v>
      </c>
      <c r="D20" s="33">
        <f t="shared" si="31"/>
        <v>4195</v>
      </c>
      <c r="E20" s="33">
        <f t="shared" si="31"/>
        <v>5466</v>
      </c>
      <c r="F20" s="33">
        <f t="shared" si="31"/>
        <v>3749</v>
      </c>
      <c r="G20" s="33">
        <f t="shared" si="31"/>
        <v>4356</v>
      </c>
      <c r="H20" s="33">
        <f t="shared" si="31"/>
        <v>4445</v>
      </c>
      <c r="I20" s="33">
        <f t="shared" si="31"/>
        <v>3481</v>
      </c>
      <c r="J20" s="33">
        <f t="shared" si="31"/>
        <v>5018</v>
      </c>
      <c r="K20" s="33">
        <f t="shared" si="31"/>
        <v>4006</v>
      </c>
      <c r="L20" s="33">
        <f t="shared" si="31"/>
        <v>5245</v>
      </c>
      <c r="M20" s="33">
        <f t="shared" si="31"/>
        <v>4711</v>
      </c>
      <c r="N20" s="33">
        <f t="shared" si="31"/>
        <v>4389</v>
      </c>
      <c r="O20" s="33">
        <f t="shared" si="31"/>
        <v>4888</v>
      </c>
      <c r="P20" s="33">
        <f t="shared" si="31"/>
        <v>5367</v>
      </c>
      <c r="Q20" s="33">
        <f t="shared" si="31"/>
        <v>4021</v>
      </c>
      <c r="R20" s="33">
        <f t="shared" si="31"/>
        <v>4072</v>
      </c>
      <c r="S20" s="33">
        <f t="shared" si="31"/>
        <v>4055</v>
      </c>
      <c r="T20" s="33">
        <f t="shared" si="31"/>
        <v>5047</v>
      </c>
      <c r="U20" s="33">
        <f t="shared" si="31"/>
        <v>3570</v>
      </c>
      <c r="V20" s="33">
        <f t="shared" si="31"/>
        <v>4554</v>
      </c>
      <c r="W20" s="33">
        <f t="shared" si="31"/>
        <v>3537</v>
      </c>
      <c r="X20" s="33">
        <f t="shared" si="31"/>
        <v>4260</v>
      </c>
      <c r="Y20" s="33">
        <f>SUM(Y18:Y19)</f>
        <v>299989</v>
      </c>
      <c r="Z20" s="33">
        <f t="shared" ref="Z20:AF20" si="32">SUM(Z18:Z19)</f>
        <v>316188</v>
      </c>
      <c r="AA20" s="33">
        <f t="shared" si="32"/>
        <v>395697</v>
      </c>
      <c r="AB20" s="33">
        <f t="shared" si="32"/>
        <v>402101</v>
      </c>
      <c r="AC20" s="33">
        <f t="shared" si="32"/>
        <v>647080</v>
      </c>
      <c r="AD20" s="33">
        <f t="shared" si="32"/>
        <v>353089</v>
      </c>
      <c r="AE20" s="33">
        <f t="shared" si="32"/>
        <v>290489</v>
      </c>
      <c r="AF20" s="33">
        <f t="shared" si="32"/>
        <v>312016</v>
      </c>
      <c r="AG20" s="33">
        <f t="shared" ref="AG20:AH20" si="33">SUM(AG18:AG19)</f>
        <v>234536</v>
      </c>
      <c r="AH20" s="33">
        <f t="shared" si="33"/>
        <v>271328</v>
      </c>
      <c r="AI20" s="33">
        <f t="shared" ref="AI20:AJ20" si="34">SUM(AI18:AI19)</f>
        <v>254812</v>
      </c>
      <c r="AJ20" s="33">
        <f t="shared" si="34"/>
        <v>272840</v>
      </c>
      <c r="AK20" s="33">
        <f t="shared" ref="AK20:AL20" si="35">SUM(AK18:AK19)</f>
        <v>284687</v>
      </c>
      <c r="AL20" s="33">
        <f t="shared" si="35"/>
        <v>268749</v>
      </c>
      <c r="AM20" s="33">
        <f t="shared" ref="AM20:AO20" si="36">SUM(AM18:AM19)</f>
        <v>338787</v>
      </c>
      <c r="AN20" s="33">
        <f t="shared" si="36"/>
        <v>385114</v>
      </c>
      <c r="AO20" s="33">
        <f t="shared" si="36"/>
        <v>396967</v>
      </c>
      <c r="AP20" s="33">
        <f t="shared" ref="AP20:AQ20" si="37">SUM(AP18:AP19)</f>
        <v>286443</v>
      </c>
      <c r="AQ20" s="33">
        <f t="shared" si="37"/>
        <v>274324</v>
      </c>
      <c r="AR20" s="33">
        <f t="shared" ref="AR20:AS20" si="38">SUM(AR18:AR19)</f>
        <v>327500</v>
      </c>
      <c r="AS20" s="33">
        <f t="shared" si="38"/>
        <v>293558</v>
      </c>
      <c r="AT20" s="33">
        <f t="shared" ref="AT20:AU20" si="39">SUM(AT18:AT19)</f>
        <v>291670</v>
      </c>
      <c r="AU20" s="33">
        <f t="shared" si="39"/>
        <v>344506</v>
      </c>
      <c r="AV20" s="33">
        <f t="shared" ref="AV20:AW20" si="40">SUM(AV18:AV19)</f>
        <v>410672</v>
      </c>
      <c r="AW20" s="33">
        <f t="shared" si="40"/>
        <v>440911</v>
      </c>
      <c r="AX20" s="33">
        <f t="shared" ref="AX20:AY20" si="41">SUM(AX18:AX19)</f>
        <v>354511</v>
      </c>
      <c r="AY20" s="33">
        <f t="shared" si="41"/>
        <v>476303</v>
      </c>
      <c r="AZ20" s="33">
        <f t="shared" ref="AZ20:BA20" si="42">SUM(AZ18:AZ19)</f>
        <v>495391</v>
      </c>
      <c r="BA20" s="33">
        <f t="shared" si="42"/>
        <v>609541</v>
      </c>
      <c r="BB20" s="85"/>
    </row>
    <row r="21" spans="2:54" ht="14.25" x14ac:dyDescent="0.2">
      <c r="B21" s="35" t="s">
        <v>28</v>
      </c>
      <c r="C21" s="33">
        <f t="shared" ref="C21:AF21" si="43">C20+C16</f>
        <v>154865</v>
      </c>
      <c r="D21" s="33">
        <f t="shared" si="43"/>
        <v>157802</v>
      </c>
      <c r="E21" s="33">
        <f t="shared" si="43"/>
        <v>152340</v>
      </c>
      <c r="F21" s="33">
        <f t="shared" si="43"/>
        <v>131760</v>
      </c>
      <c r="G21" s="33">
        <f t="shared" si="43"/>
        <v>141205</v>
      </c>
      <c r="H21" s="33">
        <f t="shared" si="43"/>
        <v>147785</v>
      </c>
      <c r="I21" s="33">
        <f t="shared" si="43"/>
        <v>124499</v>
      </c>
      <c r="J21" s="33">
        <f t="shared" si="43"/>
        <v>124381</v>
      </c>
      <c r="K21" s="33">
        <f t="shared" si="43"/>
        <v>136631</v>
      </c>
      <c r="L21" s="33">
        <f t="shared" si="43"/>
        <v>164437</v>
      </c>
      <c r="M21" s="33">
        <f t="shared" si="43"/>
        <v>146625</v>
      </c>
      <c r="N21" s="33">
        <f t="shared" si="43"/>
        <v>131209</v>
      </c>
      <c r="O21" s="33">
        <f t="shared" si="43"/>
        <v>176486</v>
      </c>
      <c r="P21" s="33">
        <f t="shared" si="43"/>
        <v>166993</v>
      </c>
      <c r="Q21" s="33">
        <f t="shared" si="43"/>
        <v>182698</v>
      </c>
      <c r="R21" s="33">
        <f t="shared" si="43"/>
        <v>170166</v>
      </c>
      <c r="S21" s="33">
        <f t="shared" si="43"/>
        <v>174007</v>
      </c>
      <c r="T21" s="33">
        <f t="shared" si="43"/>
        <v>182864</v>
      </c>
      <c r="U21" s="33">
        <f t="shared" si="43"/>
        <v>179777</v>
      </c>
      <c r="V21" s="33">
        <f t="shared" si="43"/>
        <v>172782</v>
      </c>
      <c r="W21" s="33">
        <f t="shared" si="43"/>
        <v>176144</v>
      </c>
      <c r="X21" s="33">
        <f t="shared" si="43"/>
        <v>182576</v>
      </c>
      <c r="Y21" s="33">
        <f t="shared" si="43"/>
        <v>460465</v>
      </c>
      <c r="Z21" s="33">
        <f t="shared" si="43"/>
        <v>466908</v>
      </c>
      <c r="AA21" s="33">
        <f t="shared" si="43"/>
        <v>595984</v>
      </c>
      <c r="AB21" s="33">
        <f t="shared" si="43"/>
        <v>592077</v>
      </c>
      <c r="AC21" s="33">
        <f t="shared" si="43"/>
        <v>916564</v>
      </c>
      <c r="AD21" s="33">
        <f t="shared" si="43"/>
        <v>599207</v>
      </c>
      <c r="AE21" s="33">
        <f t="shared" si="43"/>
        <v>519739</v>
      </c>
      <c r="AF21" s="33">
        <f t="shared" si="43"/>
        <v>578494</v>
      </c>
      <c r="AG21" s="33">
        <f t="shared" ref="AG21:AH21" si="44">AG20+AG16</f>
        <v>438852</v>
      </c>
      <c r="AH21" s="33">
        <f t="shared" si="44"/>
        <v>449972</v>
      </c>
      <c r="AI21" s="33">
        <f t="shared" ref="AI21:AJ21" si="45">AI20+AI16</f>
        <v>461003</v>
      </c>
      <c r="AJ21" s="33">
        <f t="shared" si="45"/>
        <v>489771</v>
      </c>
      <c r="AK21" s="33">
        <f t="shared" ref="AK21:AL21" si="46">AK20+AK16</f>
        <v>503859</v>
      </c>
      <c r="AL21" s="33">
        <f t="shared" si="46"/>
        <v>472274</v>
      </c>
      <c r="AM21" s="33">
        <f t="shared" ref="AM21:AO21" si="47">AM20+AM16</f>
        <v>575332</v>
      </c>
      <c r="AN21" s="33">
        <f t="shared" si="47"/>
        <v>610442</v>
      </c>
      <c r="AO21" s="33">
        <f t="shared" si="47"/>
        <v>689555</v>
      </c>
      <c r="AP21" s="33">
        <f t="shared" ref="AP21:AQ21" si="48">AP20+AP16</f>
        <v>511421</v>
      </c>
      <c r="AQ21" s="33">
        <f t="shared" si="48"/>
        <v>478700</v>
      </c>
      <c r="AR21" s="33">
        <f t="shared" ref="AR21:AS21" si="49">AR20+AR16</f>
        <v>567022</v>
      </c>
      <c r="AS21" s="33">
        <f t="shared" si="49"/>
        <v>499648</v>
      </c>
      <c r="AT21" s="33">
        <f t="shared" ref="AT21:AU21" si="50">AT20+AT16</f>
        <v>467667</v>
      </c>
      <c r="AU21" s="33">
        <f t="shared" si="50"/>
        <v>559464.10876471992</v>
      </c>
      <c r="AV21" s="33">
        <f t="shared" ref="AV21:AW21" si="51">AV20+AV16</f>
        <v>619018</v>
      </c>
      <c r="AW21" s="33">
        <f t="shared" si="51"/>
        <v>653353</v>
      </c>
      <c r="AX21" s="33">
        <f t="shared" ref="AX21:AY21" si="52">AX20+AX16</f>
        <v>538125</v>
      </c>
      <c r="AY21" s="33">
        <f t="shared" si="52"/>
        <v>715651</v>
      </c>
      <c r="AZ21" s="33">
        <f t="shared" ref="AZ21:BA21" si="53">AZ20+AZ16</f>
        <v>716772</v>
      </c>
      <c r="BA21" s="33">
        <f t="shared" si="53"/>
        <v>894621</v>
      </c>
      <c r="BB21" s="85"/>
    </row>
    <row r="22" spans="2:54" x14ac:dyDescent="0.2">
      <c r="B22" s="68"/>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row>
    <row r="23" spans="2:54" x14ac:dyDescent="0.2">
      <c r="B23" s="35" t="s">
        <v>50</v>
      </c>
      <c r="C23" s="70">
        <v>0.16</v>
      </c>
      <c r="D23" s="70">
        <v>0.18</v>
      </c>
      <c r="E23" s="70">
        <v>0.19</v>
      </c>
      <c r="F23" s="70">
        <v>0.19</v>
      </c>
      <c r="G23" s="70">
        <v>0.21</v>
      </c>
      <c r="H23" s="70">
        <v>0.24</v>
      </c>
      <c r="I23" s="70">
        <v>0.24</v>
      </c>
      <c r="J23" s="70">
        <v>0.25</v>
      </c>
      <c r="K23" s="70">
        <v>0.22</v>
      </c>
      <c r="L23" s="70">
        <v>0.24</v>
      </c>
      <c r="M23" s="70">
        <v>0.27</v>
      </c>
      <c r="N23" s="70">
        <v>0.3</v>
      </c>
      <c r="O23" s="70">
        <v>0.26</v>
      </c>
      <c r="P23" s="70">
        <v>0.27</v>
      </c>
      <c r="Q23" s="70">
        <v>0.25</v>
      </c>
      <c r="R23" s="70">
        <v>0.25</v>
      </c>
      <c r="S23" s="70">
        <v>0.24</v>
      </c>
      <c r="T23" s="70">
        <v>0.26</v>
      </c>
      <c r="U23" s="70">
        <v>0.27</v>
      </c>
      <c r="V23" s="70">
        <v>0.28000000000000003</v>
      </c>
      <c r="W23" s="70">
        <v>0.26</v>
      </c>
      <c r="X23" s="70">
        <v>0.26</v>
      </c>
      <c r="Y23" s="70">
        <v>0.26</v>
      </c>
      <c r="Z23" s="70">
        <v>0.28999999999999998</v>
      </c>
      <c r="AA23" s="70">
        <v>0.28000000000000003</v>
      </c>
      <c r="AB23" s="70">
        <v>0.28999999999999998</v>
      </c>
      <c r="AC23" s="70">
        <v>0.35</v>
      </c>
      <c r="AD23" s="70">
        <v>0.32</v>
      </c>
      <c r="AE23" s="70">
        <v>0.32</v>
      </c>
      <c r="AF23" s="70">
        <v>0.33</v>
      </c>
      <c r="AG23" s="70">
        <v>0.34</v>
      </c>
      <c r="AH23" s="70">
        <v>0.34</v>
      </c>
      <c r="AI23" s="70">
        <v>0.33</v>
      </c>
      <c r="AJ23" s="70">
        <v>0.32</v>
      </c>
      <c r="AK23" s="70">
        <v>0.34</v>
      </c>
      <c r="AL23" s="70">
        <v>0.36</v>
      </c>
      <c r="AM23" s="70">
        <v>0.33</v>
      </c>
      <c r="AN23" s="70">
        <v>0.33</v>
      </c>
      <c r="AO23" s="70">
        <v>0.32</v>
      </c>
      <c r="AP23" s="70">
        <v>0.33</v>
      </c>
      <c r="AQ23" s="70">
        <v>0.32</v>
      </c>
      <c r="AR23" s="70">
        <v>0.32</v>
      </c>
      <c r="AS23" s="70">
        <v>0.31</v>
      </c>
      <c r="AT23" s="70">
        <v>0.32</v>
      </c>
      <c r="AU23" s="70">
        <v>0.31</v>
      </c>
      <c r="AV23" s="70">
        <v>0.31</v>
      </c>
      <c r="AW23" s="70">
        <v>0.32</v>
      </c>
      <c r="AX23" s="70">
        <v>0.32</v>
      </c>
      <c r="AY23" s="70">
        <v>0.32</v>
      </c>
      <c r="AZ23" s="70">
        <v>0.31</v>
      </c>
      <c r="BA23" s="70">
        <v>0.3</v>
      </c>
    </row>
    <row r="25" spans="2:54" s="14" customFormat="1" ht="14.25" x14ac:dyDescent="0.2">
      <c r="B25" s="26" t="s">
        <v>81</v>
      </c>
      <c r="C25" s="34" t="s">
        <v>12</v>
      </c>
      <c r="D25" s="34" t="s">
        <v>12</v>
      </c>
      <c r="E25" s="34" t="s">
        <v>12</v>
      </c>
      <c r="F25" s="34" t="s">
        <v>12</v>
      </c>
      <c r="G25" s="34" t="s">
        <v>12</v>
      </c>
      <c r="H25" s="34" t="s">
        <v>12</v>
      </c>
      <c r="I25" s="34" t="s">
        <v>12</v>
      </c>
      <c r="J25" s="34" t="s">
        <v>12</v>
      </c>
      <c r="K25" s="34" t="s">
        <v>12</v>
      </c>
      <c r="L25" s="34" t="s">
        <v>12</v>
      </c>
      <c r="M25" s="34" t="s">
        <v>12</v>
      </c>
      <c r="N25" s="34" t="s">
        <v>12</v>
      </c>
      <c r="O25" s="34" t="s">
        <v>12</v>
      </c>
      <c r="P25" s="34" t="s">
        <v>12</v>
      </c>
      <c r="Q25" s="34" t="s">
        <v>12</v>
      </c>
      <c r="R25" s="34" t="s">
        <v>12</v>
      </c>
      <c r="S25" s="34" t="s">
        <v>12</v>
      </c>
      <c r="T25" s="34" t="s">
        <v>12</v>
      </c>
      <c r="U25" s="34" t="s">
        <v>12</v>
      </c>
      <c r="V25" s="34" t="s">
        <v>12</v>
      </c>
      <c r="W25" s="34" t="s">
        <v>12</v>
      </c>
      <c r="X25" s="34" t="s">
        <v>12</v>
      </c>
      <c r="Y25" s="34" t="s">
        <v>12</v>
      </c>
      <c r="Z25" s="34" t="s">
        <v>12</v>
      </c>
      <c r="AA25" s="34" t="s">
        <v>12</v>
      </c>
      <c r="AB25" s="34" t="s">
        <v>12</v>
      </c>
      <c r="AC25" s="34" t="s">
        <v>12</v>
      </c>
      <c r="AD25" s="34" t="s">
        <v>12</v>
      </c>
      <c r="AE25" s="34" t="s">
        <v>12</v>
      </c>
      <c r="AF25" s="34" t="s">
        <v>12</v>
      </c>
      <c r="AG25" s="34" t="s">
        <v>12</v>
      </c>
      <c r="AH25" s="34" t="s">
        <v>12</v>
      </c>
      <c r="AI25" s="34" t="s">
        <v>12</v>
      </c>
      <c r="AJ25" s="34" t="s">
        <v>12</v>
      </c>
      <c r="AK25" s="34" t="s">
        <v>12</v>
      </c>
      <c r="AL25" s="34" t="s">
        <v>12</v>
      </c>
      <c r="AM25" s="34" t="s">
        <v>12</v>
      </c>
      <c r="AN25" s="34" t="s">
        <v>12</v>
      </c>
      <c r="AO25" s="34" t="s">
        <v>12</v>
      </c>
      <c r="AP25" s="78">
        <v>5434</v>
      </c>
      <c r="AQ25" s="78">
        <v>5968</v>
      </c>
      <c r="AR25" s="78">
        <v>7344</v>
      </c>
      <c r="AS25" s="78">
        <v>6274</v>
      </c>
      <c r="AT25" s="78">
        <v>5840</v>
      </c>
      <c r="AU25" s="78">
        <v>5246</v>
      </c>
      <c r="AV25" s="78">
        <v>5673</v>
      </c>
      <c r="AW25" s="78">
        <v>6500</v>
      </c>
      <c r="AX25" s="78">
        <v>5747</v>
      </c>
      <c r="AY25" s="78">
        <v>2322</v>
      </c>
      <c r="AZ25" s="78">
        <v>2386</v>
      </c>
      <c r="BA25" s="78">
        <v>2383</v>
      </c>
    </row>
    <row r="26" spans="2:54" x14ac:dyDescent="0.2">
      <c r="AP26" s="74"/>
      <c r="AQ26" s="74"/>
      <c r="AR26" s="74"/>
      <c r="AS26" s="74"/>
      <c r="AT26" s="74"/>
      <c r="AU26" s="74"/>
      <c r="AV26" s="74"/>
    </row>
    <row r="27" spans="2:54" ht="15" x14ac:dyDescent="0.25">
      <c r="B27" s="44" t="s">
        <v>32</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row>
    <row r="29" spans="2:54" x14ac:dyDescent="0.2">
      <c r="B29" s="24"/>
      <c r="C29" s="25">
        <v>43131</v>
      </c>
      <c r="D29" s="25">
        <v>43159</v>
      </c>
      <c r="E29" s="25">
        <v>43190</v>
      </c>
      <c r="F29" s="25">
        <v>43220</v>
      </c>
      <c r="G29" s="25">
        <v>43251</v>
      </c>
      <c r="H29" s="25">
        <v>43281</v>
      </c>
      <c r="I29" s="25">
        <v>43312</v>
      </c>
      <c r="J29" s="25">
        <v>43343</v>
      </c>
      <c r="K29" s="25">
        <v>43373</v>
      </c>
      <c r="L29" s="25">
        <v>43404</v>
      </c>
      <c r="M29" s="25">
        <v>43434</v>
      </c>
      <c r="N29" s="25">
        <v>43465</v>
      </c>
      <c r="O29" s="25">
        <v>43496</v>
      </c>
      <c r="P29" s="25">
        <v>43524</v>
      </c>
      <c r="Q29" s="25">
        <v>43555</v>
      </c>
      <c r="R29" s="25">
        <v>43585</v>
      </c>
      <c r="S29" s="25">
        <v>43616</v>
      </c>
      <c r="T29" s="25">
        <v>43646</v>
      </c>
      <c r="U29" s="25">
        <v>43677</v>
      </c>
      <c r="V29" s="25">
        <v>43708</v>
      </c>
      <c r="W29" s="25">
        <v>43738</v>
      </c>
      <c r="X29" s="25">
        <v>43769</v>
      </c>
      <c r="Y29" s="25">
        <v>43799</v>
      </c>
      <c r="Z29" s="25">
        <v>43830</v>
      </c>
      <c r="AA29" s="25">
        <v>43861</v>
      </c>
      <c r="AB29" s="25">
        <v>43890</v>
      </c>
      <c r="AC29" s="25">
        <v>43921</v>
      </c>
      <c r="AD29" s="25">
        <v>43951</v>
      </c>
      <c r="AE29" s="25">
        <v>43982</v>
      </c>
      <c r="AF29" s="25">
        <v>44012</v>
      </c>
      <c r="AG29" s="25">
        <v>44043</v>
      </c>
      <c r="AH29" s="25">
        <v>44074</v>
      </c>
      <c r="AI29" s="25">
        <v>44104</v>
      </c>
      <c r="AJ29" s="25">
        <v>44135</v>
      </c>
      <c r="AK29" s="25">
        <v>44165</v>
      </c>
      <c r="AL29" s="25">
        <v>44196</v>
      </c>
      <c r="AM29" s="25">
        <v>44227</v>
      </c>
      <c r="AN29" s="25">
        <v>44255</v>
      </c>
      <c r="AO29" s="25">
        <v>44286</v>
      </c>
      <c r="AP29" s="25">
        <f t="shared" ref="AP29:AU29" si="54">AP5</f>
        <v>44316</v>
      </c>
      <c r="AQ29" s="25">
        <f t="shared" si="54"/>
        <v>44347</v>
      </c>
      <c r="AR29" s="25">
        <f t="shared" si="54"/>
        <v>44377</v>
      </c>
      <c r="AS29" s="25">
        <f t="shared" si="54"/>
        <v>44408</v>
      </c>
      <c r="AT29" s="25">
        <f t="shared" si="54"/>
        <v>44439</v>
      </c>
      <c r="AU29" s="25">
        <f t="shared" si="54"/>
        <v>44469</v>
      </c>
      <c r="AV29" s="25">
        <f t="shared" ref="AV29:AX29" si="55">AV5</f>
        <v>44500</v>
      </c>
      <c r="AW29" s="25">
        <f t="shared" si="55"/>
        <v>44530</v>
      </c>
      <c r="AX29" s="25">
        <f t="shared" si="55"/>
        <v>44561</v>
      </c>
      <c r="AY29" s="25">
        <f t="shared" ref="AY29:BA29" si="56">AY5</f>
        <v>44592</v>
      </c>
      <c r="AZ29" s="25">
        <f t="shared" si="56"/>
        <v>44620</v>
      </c>
      <c r="BA29" s="25">
        <f t="shared" si="56"/>
        <v>44621</v>
      </c>
    </row>
    <row r="30" spans="2:54" x14ac:dyDescent="0.2">
      <c r="B30" s="26" t="s">
        <v>47</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row>
    <row r="31" spans="2:54" x14ac:dyDescent="0.2">
      <c r="B31" s="27" t="s">
        <v>0</v>
      </c>
      <c r="C31" s="28">
        <v>3623</v>
      </c>
      <c r="D31" s="28">
        <v>4176</v>
      </c>
      <c r="E31" s="28">
        <v>3862</v>
      </c>
      <c r="F31" s="28">
        <v>3265</v>
      </c>
      <c r="G31" s="28">
        <v>3177</v>
      </c>
      <c r="H31" s="28">
        <v>3659</v>
      </c>
      <c r="I31" s="28">
        <v>2906</v>
      </c>
      <c r="J31" s="28">
        <v>2668</v>
      </c>
      <c r="K31" s="28">
        <v>3661</v>
      </c>
      <c r="L31" s="28">
        <v>3705</v>
      </c>
      <c r="M31" s="28">
        <v>3659</v>
      </c>
      <c r="N31" s="28">
        <v>3634</v>
      </c>
      <c r="O31" s="28">
        <v>4102</v>
      </c>
      <c r="P31" s="28">
        <v>4318</v>
      </c>
      <c r="Q31" s="28">
        <v>4364</v>
      </c>
      <c r="R31" s="28">
        <v>3792</v>
      </c>
      <c r="S31" s="28">
        <v>3814</v>
      </c>
      <c r="T31" s="28">
        <v>4275</v>
      </c>
      <c r="U31" s="28">
        <v>3755</v>
      </c>
      <c r="V31" s="28">
        <v>3585</v>
      </c>
      <c r="W31" s="28">
        <v>4177</v>
      </c>
      <c r="X31" s="28">
        <v>3926</v>
      </c>
      <c r="Y31" s="28">
        <v>4077</v>
      </c>
      <c r="Z31" s="28">
        <v>3578</v>
      </c>
      <c r="AA31" s="28">
        <v>4525</v>
      </c>
      <c r="AB31" s="28">
        <v>4418</v>
      </c>
      <c r="AC31" s="28">
        <v>6055</v>
      </c>
      <c r="AD31" s="28">
        <v>6289</v>
      </c>
      <c r="AE31" s="28">
        <v>6371</v>
      </c>
      <c r="AF31" s="28">
        <v>6296</v>
      </c>
      <c r="AG31" s="28">
        <v>4661</v>
      </c>
      <c r="AH31" s="28">
        <v>4435</v>
      </c>
      <c r="AI31" s="28">
        <v>4767</v>
      </c>
      <c r="AJ31" s="28">
        <v>4904</v>
      </c>
      <c r="AK31" s="28">
        <v>5293</v>
      </c>
      <c r="AL31" s="28">
        <v>4636</v>
      </c>
      <c r="AM31" s="28">
        <v>5787</v>
      </c>
      <c r="AN31" s="28">
        <v>5269</v>
      </c>
      <c r="AO31" s="28">
        <v>6076</v>
      </c>
      <c r="AP31" s="28">
        <v>5010</v>
      </c>
      <c r="AQ31" s="28">
        <v>4684</v>
      </c>
      <c r="AR31" s="28">
        <v>5181</v>
      </c>
      <c r="AS31" s="28">
        <v>4536</v>
      </c>
      <c r="AT31" s="28">
        <v>3672</v>
      </c>
      <c r="AU31" s="28">
        <v>4411</v>
      </c>
      <c r="AV31" s="28">
        <v>4527</v>
      </c>
      <c r="AW31" s="28">
        <v>4531</v>
      </c>
      <c r="AX31" s="28">
        <v>3865</v>
      </c>
      <c r="AY31" s="28">
        <v>5319</v>
      </c>
      <c r="AZ31" s="28">
        <v>4952</v>
      </c>
      <c r="BA31" s="28">
        <v>5656</v>
      </c>
    </row>
    <row r="32" spans="2:54" x14ac:dyDescent="0.2">
      <c r="B32" s="27" t="s">
        <v>1</v>
      </c>
      <c r="C32" s="28">
        <v>199</v>
      </c>
      <c r="D32" s="28">
        <v>249</v>
      </c>
      <c r="E32" s="28">
        <v>264</v>
      </c>
      <c r="F32" s="28">
        <v>238</v>
      </c>
      <c r="G32" s="28">
        <v>236</v>
      </c>
      <c r="H32" s="28">
        <v>239</v>
      </c>
      <c r="I32" s="28">
        <v>181</v>
      </c>
      <c r="J32" s="28">
        <v>206</v>
      </c>
      <c r="K32" s="28">
        <v>290</v>
      </c>
      <c r="L32" s="28">
        <v>318</v>
      </c>
      <c r="M32" s="28">
        <v>227</v>
      </c>
      <c r="N32" s="28">
        <v>283</v>
      </c>
      <c r="O32" s="28">
        <v>299</v>
      </c>
      <c r="P32" s="28">
        <v>320</v>
      </c>
      <c r="Q32" s="28">
        <v>248</v>
      </c>
      <c r="R32" s="28">
        <v>242</v>
      </c>
      <c r="S32" s="28">
        <v>246</v>
      </c>
      <c r="T32" s="28">
        <v>293</v>
      </c>
      <c r="U32" s="28">
        <v>245</v>
      </c>
      <c r="V32" s="28">
        <v>289</v>
      </c>
      <c r="W32" s="28">
        <v>258</v>
      </c>
      <c r="X32" s="28">
        <v>221</v>
      </c>
      <c r="Y32" s="28">
        <v>223</v>
      </c>
      <c r="Z32" s="28">
        <v>240</v>
      </c>
      <c r="AA32" s="28">
        <v>241</v>
      </c>
      <c r="AB32" s="28">
        <v>255</v>
      </c>
      <c r="AC32" s="28">
        <v>359</v>
      </c>
      <c r="AD32" s="28">
        <v>328</v>
      </c>
      <c r="AE32" s="28">
        <v>228</v>
      </c>
      <c r="AF32" s="28">
        <v>233</v>
      </c>
      <c r="AG32" s="28">
        <v>157</v>
      </c>
      <c r="AH32" s="28">
        <v>120</v>
      </c>
      <c r="AI32" s="28">
        <v>165</v>
      </c>
      <c r="AJ32" s="28">
        <v>182</v>
      </c>
      <c r="AK32" s="28">
        <v>244</v>
      </c>
      <c r="AL32" s="28">
        <v>205</v>
      </c>
      <c r="AM32" s="28">
        <v>208</v>
      </c>
      <c r="AN32" s="28">
        <v>195</v>
      </c>
      <c r="AO32" s="28">
        <v>259</v>
      </c>
      <c r="AP32" s="28">
        <v>211</v>
      </c>
      <c r="AQ32" s="28">
        <v>164</v>
      </c>
      <c r="AR32" s="28">
        <v>156</v>
      </c>
      <c r="AS32" s="28">
        <v>138</v>
      </c>
      <c r="AT32" s="28">
        <v>98</v>
      </c>
      <c r="AU32" s="28">
        <v>196</v>
      </c>
      <c r="AV32" s="28">
        <v>189</v>
      </c>
      <c r="AW32" s="28">
        <v>221</v>
      </c>
      <c r="AX32" s="28">
        <v>159</v>
      </c>
      <c r="AY32" s="28">
        <v>143</v>
      </c>
      <c r="AZ32" s="28">
        <v>244</v>
      </c>
      <c r="BA32" s="28">
        <v>176</v>
      </c>
    </row>
    <row r="33" spans="2:54" x14ac:dyDescent="0.2">
      <c r="B33" s="29" t="s">
        <v>2</v>
      </c>
      <c r="C33" s="30">
        <f t="shared" ref="C33:AF33" si="57">SUM(C31:C32)</f>
        <v>3822</v>
      </c>
      <c r="D33" s="30">
        <f t="shared" si="57"/>
        <v>4425</v>
      </c>
      <c r="E33" s="30">
        <f t="shared" si="57"/>
        <v>4126</v>
      </c>
      <c r="F33" s="30">
        <f t="shared" si="57"/>
        <v>3503</v>
      </c>
      <c r="G33" s="30">
        <f t="shared" si="57"/>
        <v>3413</v>
      </c>
      <c r="H33" s="30">
        <f t="shared" si="57"/>
        <v>3898</v>
      </c>
      <c r="I33" s="30">
        <f t="shared" si="57"/>
        <v>3087</v>
      </c>
      <c r="J33" s="30">
        <f t="shared" si="57"/>
        <v>2874</v>
      </c>
      <c r="K33" s="30">
        <f t="shared" si="57"/>
        <v>3951</v>
      </c>
      <c r="L33" s="30">
        <f t="shared" si="57"/>
        <v>4023</v>
      </c>
      <c r="M33" s="30">
        <f t="shared" si="57"/>
        <v>3886</v>
      </c>
      <c r="N33" s="30">
        <f t="shared" si="57"/>
        <v>3917</v>
      </c>
      <c r="O33" s="30">
        <f t="shared" si="57"/>
        <v>4401</v>
      </c>
      <c r="P33" s="30">
        <f t="shared" si="57"/>
        <v>4638</v>
      </c>
      <c r="Q33" s="30">
        <f t="shared" si="57"/>
        <v>4612</v>
      </c>
      <c r="R33" s="30">
        <f t="shared" si="57"/>
        <v>4034</v>
      </c>
      <c r="S33" s="30">
        <f t="shared" si="57"/>
        <v>4060</v>
      </c>
      <c r="T33" s="30">
        <f t="shared" si="57"/>
        <v>4568</v>
      </c>
      <c r="U33" s="30">
        <f t="shared" si="57"/>
        <v>4000</v>
      </c>
      <c r="V33" s="30">
        <f t="shared" si="57"/>
        <v>3874</v>
      </c>
      <c r="W33" s="30">
        <f t="shared" si="57"/>
        <v>4435</v>
      </c>
      <c r="X33" s="30">
        <f t="shared" si="57"/>
        <v>4147</v>
      </c>
      <c r="Y33" s="30">
        <f t="shared" si="57"/>
        <v>4300</v>
      </c>
      <c r="Z33" s="30">
        <f t="shared" si="57"/>
        <v>3818</v>
      </c>
      <c r="AA33" s="30">
        <f t="shared" si="57"/>
        <v>4766</v>
      </c>
      <c r="AB33" s="30">
        <f t="shared" si="57"/>
        <v>4673</v>
      </c>
      <c r="AC33" s="30">
        <f t="shared" si="57"/>
        <v>6414</v>
      </c>
      <c r="AD33" s="30">
        <f t="shared" si="57"/>
        <v>6617</v>
      </c>
      <c r="AE33" s="30">
        <f t="shared" si="57"/>
        <v>6599</v>
      </c>
      <c r="AF33" s="30">
        <f t="shared" si="57"/>
        <v>6529</v>
      </c>
      <c r="AG33" s="30">
        <f t="shared" ref="AG33:AH33" si="58">SUM(AG31:AG32)</f>
        <v>4818</v>
      </c>
      <c r="AH33" s="30">
        <f t="shared" si="58"/>
        <v>4555</v>
      </c>
      <c r="AI33" s="30">
        <f t="shared" ref="AI33:AJ33" si="59">SUM(AI31:AI32)</f>
        <v>4932</v>
      </c>
      <c r="AJ33" s="30">
        <f t="shared" si="59"/>
        <v>5086</v>
      </c>
      <c r="AK33" s="30">
        <f t="shared" ref="AK33:AL33" si="60">SUM(AK31:AK32)</f>
        <v>5537</v>
      </c>
      <c r="AL33" s="30">
        <f t="shared" si="60"/>
        <v>4841</v>
      </c>
      <c r="AM33" s="30">
        <f t="shared" ref="AM33:AO33" si="61">SUM(AM31:AM32)</f>
        <v>5995</v>
      </c>
      <c r="AN33" s="30">
        <f t="shared" si="61"/>
        <v>5464</v>
      </c>
      <c r="AO33" s="30">
        <f t="shared" si="61"/>
        <v>6335</v>
      </c>
      <c r="AP33" s="30">
        <f t="shared" ref="AP33:AS33" si="62">SUM(AP31:AP32)</f>
        <v>5221</v>
      </c>
      <c r="AQ33" s="30">
        <f t="shared" si="62"/>
        <v>4848</v>
      </c>
      <c r="AR33" s="30">
        <f t="shared" si="62"/>
        <v>5337</v>
      </c>
      <c r="AS33" s="30">
        <f t="shared" si="62"/>
        <v>4674</v>
      </c>
      <c r="AT33" s="30">
        <f t="shared" ref="AT33:AU33" si="63">SUM(AT31:AT32)</f>
        <v>3770</v>
      </c>
      <c r="AU33" s="30">
        <f t="shared" si="63"/>
        <v>4607</v>
      </c>
      <c r="AV33" s="30">
        <f t="shared" ref="AV33:BA33" si="64">SUM(AV31:AV32)</f>
        <v>4716</v>
      </c>
      <c r="AW33" s="30">
        <f t="shared" si="64"/>
        <v>4752</v>
      </c>
      <c r="AX33" s="30">
        <f t="shared" si="64"/>
        <v>4024</v>
      </c>
      <c r="AY33" s="30">
        <f t="shared" si="64"/>
        <v>5462</v>
      </c>
      <c r="AZ33" s="30">
        <f t="shared" si="64"/>
        <v>5196</v>
      </c>
      <c r="BA33" s="30">
        <f t="shared" si="64"/>
        <v>5832</v>
      </c>
    </row>
    <row r="34" spans="2:54" x14ac:dyDescent="0.2">
      <c r="B34" s="26" t="s">
        <v>53</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row>
    <row r="35" spans="2:54" x14ac:dyDescent="0.2">
      <c r="B35" s="27" t="s">
        <v>3</v>
      </c>
      <c r="C35" s="28">
        <v>701</v>
      </c>
      <c r="D35" s="28">
        <v>967</v>
      </c>
      <c r="E35" s="28">
        <v>680</v>
      </c>
      <c r="F35" s="28">
        <v>621</v>
      </c>
      <c r="G35" s="28">
        <v>568</v>
      </c>
      <c r="H35" s="28">
        <v>610</v>
      </c>
      <c r="I35" s="28">
        <v>688</v>
      </c>
      <c r="J35" s="28">
        <v>542</v>
      </c>
      <c r="K35" s="28">
        <v>677</v>
      </c>
      <c r="L35" s="28">
        <v>923</v>
      </c>
      <c r="M35" s="28">
        <v>830</v>
      </c>
      <c r="N35" s="28">
        <v>797</v>
      </c>
      <c r="O35" s="28">
        <v>984</v>
      </c>
      <c r="P35" s="28">
        <v>864</v>
      </c>
      <c r="Q35" s="28">
        <v>835</v>
      </c>
      <c r="R35" s="28">
        <v>839</v>
      </c>
      <c r="S35" s="28">
        <v>825</v>
      </c>
      <c r="T35" s="28">
        <v>1058</v>
      </c>
      <c r="U35" s="28">
        <v>852</v>
      </c>
      <c r="V35" s="28">
        <v>1022</v>
      </c>
      <c r="W35" s="28">
        <v>988</v>
      </c>
      <c r="X35" s="28">
        <v>963</v>
      </c>
      <c r="Y35" s="28">
        <v>885</v>
      </c>
      <c r="Z35" s="28">
        <v>858</v>
      </c>
      <c r="AA35" s="28">
        <v>1214</v>
      </c>
      <c r="AB35" s="28">
        <v>1614</v>
      </c>
      <c r="AC35" s="28">
        <v>1678</v>
      </c>
      <c r="AD35" s="28">
        <v>1653</v>
      </c>
      <c r="AE35" s="28">
        <v>1535</v>
      </c>
      <c r="AF35" s="28">
        <v>1811</v>
      </c>
      <c r="AG35" s="28">
        <v>1380</v>
      </c>
      <c r="AH35" s="28">
        <v>1296</v>
      </c>
      <c r="AI35" s="28">
        <v>1487</v>
      </c>
      <c r="AJ35" s="28">
        <v>1591</v>
      </c>
      <c r="AK35" s="28">
        <v>1778</v>
      </c>
      <c r="AL35" s="28">
        <v>1386</v>
      </c>
      <c r="AM35" s="28">
        <v>1851</v>
      </c>
      <c r="AN35" s="28">
        <v>1741</v>
      </c>
      <c r="AO35" s="28">
        <v>1910</v>
      </c>
      <c r="AP35" s="28">
        <v>1551</v>
      </c>
      <c r="AQ35" s="28">
        <v>1460</v>
      </c>
      <c r="AR35" s="28">
        <v>1365</v>
      </c>
      <c r="AS35" s="28">
        <v>1336</v>
      </c>
      <c r="AT35" s="28">
        <v>1244</v>
      </c>
      <c r="AU35" s="28">
        <v>1320</v>
      </c>
      <c r="AV35" s="28">
        <v>1401</v>
      </c>
      <c r="AW35" s="28">
        <v>1426</v>
      </c>
      <c r="AX35" s="28">
        <v>1248</v>
      </c>
      <c r="AY35" s="28">
        <v>1680</v>
      </c>
      <c r="AZ35" s="28">
        <v>1598</v>
      </c>
      <c r="BA35" s="28">
        <v>1603</v>
      </c>
      <c r="BB35" s="74"/>
    </row>
    <row r="36" spans="2:54" x14ac:dyDescent="0.2">
      <c r="B36" s="27" t="s">
        <v>4</v>
      </c>
      <c r="C36" s="28">
        <v>1857</v>
      </c>
      <c r="D36" s="28">
        <v>1871</v>
      </c>
      <c r="E36" s="28">
        <v>1452</v>
      </c>
      <c r="F36" s="28">
        <v>1311</v>
      </c>
      <c r="G36" s="28">
        <v>1620</v>
      </c>
      <c r="H36" s="28">
        <v>1626</v>
      </c>
      <c r="I36" s="28">
        <v>1388</v>
      </c>
      <c r="J36" s="28">
        <v>1265</v>
      </c>
      <c r="K36" s="28">
        <v>1528</v>
      </c>
      <c r="L36" s="28">
        <v>1510</v>
      </c>
      <c r="M36" s="28">
        <v>1516</v>
      </c>
      <c r="N36" s="28">
        <v>1321</v>
      </c>
      <c r="O36" s="28">
        <v>1863</v>
      </c>
      <c r="P36" s="28">
        <v>1906</v>
      </c>
      <c r="Q36" s="28">
        <v>1930</v>
      </c>
      <c r="R36" s="28">
        <v>1984</v>
      </c>
      <c r="S36" s="28">
        <v>1832</v>
      </c>
      <c r="T36" s="28">
        <v>2103</v>
      </c>
      <c r="U36" s="28">
        <v>2128</v>
      </c>
      <c r="V36" s="28">
        <v>1965</v>
      </c>
      <c r="W36" s="28">
        <v>2079</v>
      </c>
      <c r="X36" s="28">
        <v>2050</v>
      </c>
      <c r="Y36" s="28">
        <v>2023</v>
      </c>
      <c r="Z36" s="28">
        <v>1634</v>
      </c>
      <c r="AA36" s="28">
        <v>2436</v>
      </c>
      <c r="AB36" s="28">
        <v>2340</v>
      </c>
      <c r="AC36" s="28">
        <v>2499</v>
      </c>
      <c r="AD36" s="28">
        <v>2192</v>
      </c>
      <c r="AE36" s="28">
        <v>2162</v>
      </c>
      <c r="AF36" s="28">
        <v>2392</v>
      </c>
      <c r="AG36" s="28">
        <v>2013</v>
      </c>
      <c r="AH36" s="28">
        <v>1863</v>
      </c>
      <c r="AI36" s="28">
        <v>2193</v>
      </c>
      <c r="AJ36" s="28">
        <v>2270</v>
      </c>
      <c r="AK36" s="28">
        <v>2624.6514943673692</v>
      </c>
      <c r="AL36" s="28">
        <v>1922</v>
      </c>
      <c r="AM36" s="28">
        <v>2941</v>
      </c>
      <c r="AN36" s="28">
        <v>3027</v>
      </c>
      <c r="AO36" s="28">
        <v>2792</v>
      </c>
      <c r="AP36" s="28">
        <v>2490</v>
      </c>
      <c r="AQ36" s="28">
        <v>2289</v>
      </c>
      <c r="AR36" s="28">
        <v>2690</v>
      </c>
      <c r="AS36" s="28">
        <v>2482</v>
      </c>
      <c r="AT36" s="28">
        <v>2101</v>
      </c>
      <c r="AU36" s="28">
        <v>2651</v>
      </c>
      <c r="AV36" s="28">
        <v>2824</v>
      </c>
      <c r="AW36" s="28">
        <v>2837</v>
      </c>
      <c r="AX36" s="28">
        <v>2151</v>
      </c>
      <c r="AY36" s="28">
        <v>3077</v>
      </c>
      <c r="AZ36" s="28">
        <v>2901</v>
      </c>
      <c r="BA36" s="28">
        <v>3178</v>
      </c>
      <c r="BB36" s="74"/>
    </row>
    <row r="37" spans="2:54" x14ac:dyDescent="0.2">
      <c r="B37" s="27" t="s">
        <v>5</v>
      </c>
      <c r="C37" s="28">
        <v>722</v>
      </c>
      <c r="D37" s="28">
        <v>753</v>
      </c>
      <c r="E37" s="28">
        <v>708</v>
      </c>
      <c r="F37" s="28">
        <v>660</v>
      </c>
      <c r="G37" s="28">
        <v>614</v>
      </c>
      <c r="H37" s="28">
        <v>659</v>
      </c>
      <c r="I37" s="28">
        <v>552</v>
      </c>
      <c r="J37" s="28">
        <v>496</v>
      </c>
      <c r="K37" s="28">
        <v>753</v>
      </c>
      <c r="L37" s="28">
        <v>684</v>
      </c>
      <c r="M37" s="28">
        <v>714</v>
      </c>
      <c r="N37" s="28">
        <v>596</v>
      </c>
      <c r="O37" s="28">
        <v>848</v>
      </c>
      <c r="P37" s="28">
        <v>1016</v>
      </c>
      <c r="Q37" s="28">
        <v>1101</v>
      </c>
      <c r="R37" s="28">
        <v>1065</v>
      </c>
      <c r="S37" s="28">
        <v>1020</v>
      </c>
      <c r="T37" s="28">
        <v>1130</v>
      </c>
      <c r="U37" s="28">
        <v>959</v>
      </c>
      <c r="V37" s="28">
        <v>762</v>
      </c>
      <c r="W37" s="28">
        <v>1038</v>
      </c>
      <c r="X37" s="28">
        <v>861</v>
      </c>
      <c r="Y37" s="28">
        <v>1087</v>
      </c>
      <c r="Z37" s="28">
        <v>865</v>
      </c>
      <c r="AA37" s="28">
        <v>1023</v>
      </c>
      <c r="AB37" s="28">
        <v>1250</v>
      </c>
      <c r="AC37" s="28">
        <v>1588</v>
      </c>
      <c r="AD37" s="28">
        <v>1259</v>
      </c>
      <c r="AE37" s="28">
        <v>1167</v>
      </c>
      <c r="AF37" s="28">
        <v>1329</v>
      </c>
      <c r="AG37" s="28">
        <v>985</v>
      </c>
      <c r="AH37" s="28">
        <v>783</v>
      </c>
      <c r="AI37" s="28">
        <v>1096</v>
      </c>
      <c r="AJ37" s="28">
        <v>1222</v>
      </c>
      <c r="AK37" s="28">
        <v>1380</v>
      </c>
      <c r="AL37" s="28">
        <v>1074</v>
      </c>
      <c r="AM37" s="28">
        <v>1463</v>
      </c>
      <c r="AN37" s="28">
        <v>1447</v>
      </c>
      <c r="AO37" s="28">
        <v>1585</v>
      </c>
      <c r="AP37" s="28">
        <v>1409</v>
      </c>
      <c r="AQ37" s="28">
        <v>1609</v>
      </c>
      <c r="AR37" s="28">
        <v>1385</v>
      </c>
      <c r="AS37" s="28">
        <v>1183</v>
      </c>
      <c r="AT37" s="28">
        <v>837</v>
      </c>
      <c r="AU37" s="28">
        <v>1482</v>
      </c>
      <c r="AV37" s="28">
        <v>1280</v>
      </c>
      <c r="AW37" s="28">
        <v>1352</v>
      </c>
      <c r="AX37" s="28">
        <v>867</v>
      </c>
      <c r="AY37" s="28">
        <v>1449</v>
      </c>
      <c r="AZ37" s="28">
        <v>1572</v>
      </c>
      <c r="BA37" s="28">
        <v>1463</v>
      </c>
      <c r="BB37" s="74"/>
    </row>
    <row r="38" spans="2:54" ht="14.25" x14ac:dyDescent="0.2">
      <c r="B38" s="27" t="s">
        <v>54</v>
      </c>
      <c r="C38" s="28">
        <v>28</v>
      </c>
      <c r="D38" s="28">
        <v>29</v>
      </c>
      <c r="E38" s="28">
        <v>28</v>
      </c>
      <c r="F38" s="28">
        <v>31</v>
      </c>
      <c r="G38" s="28">
        <v>33</v>
      </c>
      <c r="H38" s="28">
        <v>33</v>
      </c>
      <c r="I38" s="28">
        <v>21</v>
      </c>
      <c r="J38" s="28">
        <v>34</v>
      </c>
      <c r="K38" s="28">
        <v>32</v>
      </c>
      <c r="L38" s="28">
        <v>66</v>
      </c>
      <c r="M38" s="28">
        <v>78</v>
      </c>
      <c r="N38" s="28">
        <v>44</v>
      </c>
      <c r="O38" s="28">
        <v>35</v>
      </c>
      <c r="P38" s="28">
        <v>28</v>
      </c>
      <c r="Q38" s="28">
        <v>30</v>
      </c>
      <c r="R38" s="28">
        <v>38</v>
      </c>
      <c r="S38" s="28">
        <v>35</v>
      </c>
      <c r="T38" s="28">
        <v>33</v>
      </c>
      <c r="U38" s="28">
        <v>27</v>
      </c>
      <c r="V38" s="28">
        <v>58</v>
      </c>
      <c r="W38" s="28">
        <v>39</v>
      </c>
      <c r="X38" s="28">
        <v>46</v>
      </c>
      <c r="Y38" s="28">
        <v>37</v>
      </c>
      <c r="Z38" s="28">
        <v>44</v>
      </c>
      <c r="AA38" s="28">
        <v>50</v>
      </c>
      <c r="AB38" s="28">
        <v>56</v>
      </c>
      <c r="AC38" s="28">
        <v>70</v>
      </c>
      <c r="AD38" s="28">
        <v>59</v>
      </c>
      <c r="AE38" s="28">
        <v>58</v>
      </c>
      <c r="AF38" s="28">
        <v>52</v>
      </c>
      <c r="AG38" s="28">
        <v>47</v>
      </c>
      <c r="AH38" s="28">
        <v>47</v>
      </c>
      <c r="AI38" s="28">
        <v>58</v>
      </c>
      <c r="AJ38" s="28">
        <v>103</v>
      </c>
      <c r="AK38" s="28">
        <v>71</v>
      </c>
      <c r="AL38" s="28">
        <v>77</v>
      </c>
      <c r="AM38" s="28">
        <v>124</v>
      </c>
      <c r="AN38" s="28">
        <v>104</v>
      </c>
      <c r="AO38" s="28">
        <v>98</v>
      </c>
      <c r="AP38" s="28">
        <v>110</v>
      </c>
      <c r="AQ38" s="28">
        <v>93</v>
      </c>
      <c r="AR38" s="28">
        <v>110</v>
      </c>
      <c r="AS38" s="28">
        <v>82</v>
      </c>
      <c r="AT38" s="28">
        <v>85</v>
      </c>
      <c r="AU38" s="28">
        <v>106</v>
      </c>
      <c r="AV38" s="28">
        <v>132</v>
      </c>
      <c r="AW38" s="28">
        <v>119</v>
      </c>
      <c r="AX38" s="28">
        <v>96</v>
      </c>
      <c r="AY38" s="28">
        <v>300</v>
      </c>
      <c r="AZ38" s="28">
        <v>303</v>
      </c>
      <c r="BA38" s="28">
        <v>318</v>
      </c>
    </row>
    <row r="39" spans="2:54" x14ac:dyDescent="0.2">
      <c r="B39" s="29" t="s">
        <v>6</v>
      </c>
      <c r="C39" s="30">
        <f t="shared" ref="C39:AF39" si="65">SUM(C35:C38)</f>
        <v>3308</v>
      </c>
      <c r="D39" s="30">
        <f t="shared" si="65"/>
        <v>3620</v>
      </c>
      <c r="E39" s="30">
        <f t="shared" si="65"/>
        <v>2868</v>
      </c>
      <c r="F39" s="30">
        <f t="shared" si="65"/>
        <v>2623</v>
      </c>
      <c r="G39" s="30">
        <f t="shared" si="65"/>
        <v>2835</v>
      </c>
      <c r="H39" s="30">
        <f t="shared" si="65"/>
        <v>2928</v>
      </c>
      <c r="I39" s="30">
        <f t="shared" si="65"/>
        <v>2649</v>
      </c>
      <c r="J39" s="30">
        <f t="shared" si="65"/>
        <v>2337</v>
      </c>
      <c r="K39" s="30">
        <f t="shared" si="65"/>
        <v>2990</v>
      </c>
      <c r="L39" s="30">
        <f t="shared" si="65"/>
        <v>3183</v>
      </c>
      <c r="M39" s="30">
        <f t="shared" si="65"/>
        <v>3138</v>
      </c>
      <c r="N39" s="30">
        <f t="shared" si="65"/>
        <v>2758</v>
      </c>
      <c r="O39" s="30">
        <f t="shared" si="65"/>
        <v>3730</v>
      </c>
      <c r="P39" s="30">
        <f t="shared" si="65"/>
        <v>3814</v>
      </c>
      <c r="Q39" s="30">
        <f t="shared" si="65"/>
        <v>3896</v>
      </c>
      <c r="R39" s="30">
        <f t="shared" si="65"/>
        <v>3926</v>
      </c>
      <c r="S39" s="30">
        <f t="shared" si="65"/>
        <v>3712</v>
      </c>
      <c r="T39" s="30">
        <f t="shared" si="65"/>
        <v>4324</v>
      </c>
      <c r="U39" s="30">
        <f t="shared" si="65"/>
        <v>3966</v>
      </c>
      <c r="V39" s="30">
        <f t="shared" si="65"/>
        <v>3807</v>
      </c>
      <c r="W39" s="30">
        <f t="shared" si="65"/>
        <v>4144</v>
      </c>
      <c r="X39" s="30">
        <f t="shared" si="65"/>
        <v>3920</v>
      </c>
      <c r="Y39" s="30">
        <f t="shared" si="65"/>
        <v>4032</v>
      </c>
      <c r="Z39" s="30">
        <f t="shared" si="65"/>
        <v>3401</v>
      </c>
      <c r="AA39" s="30">
        <f t="shared" si="65"/>
        <v>4723</v>
      </c>
      <c r="AB39" s="30">
        <f t="shared" si="65"/>
        <v>5260</v>
      </c>
      <c r="AC39" s="30">
        <f t="shared" si="65"/>
        <v>5835</v>
      </c>
      <c r="AD39" s="30">
        <f t="shared" si="65"/>
        <v>5163</v>
      </c>
      <c r="AE39" s="30">
        <f t="shared" si="65"/>
        <v>4922</v>
      </c>
      <c r="AF39" s="30">
        <f t="shared" si="65"/>
        <v>5584</v>
      </c>
      <c r="AG39" s="30">
        <f t="shared" ref="AG39:AH39" si="66">SUM(AG35:AG38)</f>
        <v>4425</v>
      </c>
      <c r="AH39" s="30">
        <f t="shared" si="66"/>
        <v>3989</v>
      </c>
      <c r="AI39" s="30">
        <f t="shared" ref="AI39:AJ39" si="67">SUM(AI35:AI38)</f>
        <v>4834</v>
      </c>
      <c r="AJ39" s="30">
        <f t="shared" si="67"/>
        <v>5186</v>
      </c>
      <c r="AK39" s="30">
        <f t="shared" ref="AK39:AL39" si="68">SUM(AK35:AK38)</f>
        <v>5853.6514943673692</v>
      </c>
      <c r="AL39" s="30">
        <f t="shared" si="68"/>
        <v>4459</v>
      </c>
      <c r="AM39" s="30">
        <f t="shared" ref="AM39:AO39" si="69">SUM(AM35:AM38)</f>
        <v>6379</v>
      </c>
      <c r="AN39" s="30">
        <f t="shared" si="69"/>
        <v>6319</v>
      </c>
      <c r="AO39" s="30">
        <f t="shared" si="69"/>
        <v>6385</v>
      </c>
      <c r="AP39" s="30">
        <f t="shared" ref="AP39:AQ39" si="70">SUM(AP35:AP38)</f>
        <v>5560</v>
      </c>
      <c r="AQ39" s="30">
        <f t="shared" si="70"/>
        <v>5451</v>
      </c>
      <c r="AR39" s="30">
        <f t="shared" ref="AR39:AS39" si="71">SUM(AR35:AR38)</f>
        <v>5550</v>
      </c>
      <c r="AS39" s="30">
        <f t="shared" si="71"/>
        <v>5083</v>
      </c>
      <c r="AT39" s="30">
        <f t="shared" ref="AT39:AU39" si="72">SUM(AT35:AT38)</f>
        <v>4267</v>
      </c>
      <c r="AU39" s="30">
        <f t="shared" si="72"/>
        <v>5559</v>
      </c>
      <c r="AV39" s="30">
        <f t="shared" ref="AV39:AW39" si="73">SUM(AV35:AV38)</f>
        <v>5637</v>
      </c>
      <c r="AW39" s="30">
        <f t="shared" si="73"/>
        <v>5734</v>
      </c>
      <c r="AX39" s="30">
        <f t="shared" ref="AX39" si="74">SUM(AX35:AX38)</f>
        <v>4362</v>
      </c>
      <c r="AY39" s="30">
        <f t="shared" ref="AY39:AZ39" si="75">SUM(AY35:AY38)</f>
        <v>6506</v>
      </c>
      <c r="AZ39" s="30">
        <f t="shared" si="75"/>
        <v>6374</v>
      </c>
      <c r="BA39" s="30">
        <f t="shared" ref="BA39" si="76">SUM(BA35:BA38)</f>
        <v>6562</v>
      </c>
    </row>
    <row r="40" spans="2:54" x14ac:dyDescent="0.2">
      <c r="B40" s="32" t="s">
        <v>7</v>
      </c>
      <c r="C40" s="33">
        <f t="shared" ref="C40:AF40" si="77">C39+C33</f>
        <v>7130</v>
      </c>
      <c r="D40" s="33">
        <f t="shared" si="77"/>
        <v>8045</v>
      </c>
      <c r="E40" s="33">
        <f t="shared" si="77"/>
        <v>6994</v>
      </c>
      <c r="F40" s="33">
        <f t="shared" si="77"/>
        <v>6126</v>
      </c>
      <c r="G40" s="33">
        <f t="shared" si="77"/>
        <v>6248</v>
      </c>
      <c r="H40" s="33">
        <f t="shared" si="77"/>
        <v>6826</v>
      </c>
      <c r="I40" s="33">
        <f t="shared" si="77"/>
        <v>5736</v>
      </c>
      <c r="J40" s="33">
        <f t="shared" si="77"/>
        <v>5211</v>
      </c>
      <c r="K40" s="33">
        <f t="shared" si="77"/>
        <v>6941</v>
      </c>
      <c r="L40" s="33">
        <f t="shared" si="77"/>
        <v>7206</v>
      </c>
      <c r="M40" s="33">
        <f t="shared" si="77"/>
        <v>7024</v>
      </c>
      <c r="N40" s="33">
        <f t="shared" si="77"/>
        <v>6675</v>
      </c>
      <c r="O40" s="33">
        <f t="shared" si="77"/>
        <v>8131</v>
      </c>
      <c r="P40" s="33">
        <f t="shared" si="77"/>
        <v>8452</v>
      </c>
      <c r="Q40" s="33">
        <f t="shared" si="77"/>
        <v>8508</v>
      </c>
      <c r="R40" s="33">
        <f t="shared" si="77"/>
        <v>7960</v>
      </c>
      <c r="S40" s="33">
        <f t="shared" si="77"/>
        <v>7772</v>
      </c>
      <c r="T40" s="33">
        <f t="shared" si="77"/>
        <v>8892</v>
      </c>
      <c r="U40" s="33">
        <f t="shared" si="77"/>
        <v>7966</v>
      </c>
      <c r="V40" s="33">
        <f t="shared" si="77"/>
        <v>7681</v>
      </c>
      <c r="W40" s="33">
        <f t="shared" si="77"/>
        <v>8579</v>
      </c>
      <c r="X40" s="33">
        <f t="shared" si="77"/>
        <v>8067</v>
      </c>
      <c r="Y40" s="33">
        <f t="shared" si="77"/>
        <v>8332</v>
      </c>
      <c r="Z40" s="33">
        <f t="shared" si="77"/>
        <v>7219</v>
      </c>
      <c r="AA40" s="33">
        <f t="shared" si="77"/>
        <v>9489</v>
      </c>
      <c r="AB40" s="33">
        <f t="shared" si="77"/>
        <v>9933</v>
      </c>
      <c r="AC40" s="33">
        <f t="shared" si="77"/>
        <v>12249</v>
      </c>
      <c r="AD40" s="33">
        <f t="shared" si="77"/>
        <v>11780</v>
      </c>
      <c r="AE40" s="33">
        <f t="shared" si="77"/>
        <v>11521</v>
      </c>
      <c r="AF40" s="33">
        <f t="shared" si="77"/>
        <v>12113</v>
      </c>
      <c r="AG40" s="33">
        <f t="shared" ref="AG40:AH40" si="78">AG39+AG33</f>
        <v>9243</v>
      </c>
      <c r="AH40" s="33">
        <f t="shared" si="78"/>
        <v>8544</v>
      </c>
      <c r="AI40" s="33">
        <f t="shared" ref="AI40:AJ40" si="79">AI39+AI33</f>
        <v>9766</v>
      </c>
      <c r="AJ40" s="33">
        <f t="shared" si="79"/>
        <v>10272</v>
      </c>
      <c r="AK40" s="33">
        <f t="shared" ref="AK40:AL40" si="80">AK39+AK33</f>
        <v>11390.651494367368</v>
      </c>
      <c r="AL40" s="33">
        <f t="shared" si="80"/>
        <v>9300</v>
      </c>
      <c r="AM40" s="33">
        <f t="shared" ref="AM40:AO40" si="81">AM39+AM33</f>
        <v>12374</v>
      </c>
      <c r="AN40" s="33">
        <f t="shared" si="81"/>
        <v>11783</v>
      </c>
      <c r="AO40" s="33">
        <f t="shared" si="81"/>
        <v>12720</v>
      </c>
      <c r="AP40" s="33">
        <f t="shared" ref="AP40:AQ40" si="82">AP39+AP33</f>
        <v>10781</v>
      </c>
      <c r="AQ40" s="33">
        <f t="shared" si="82"/>
        <v>10299</v>
      </c>
      <c r="AR40" s="33">
        <f t="shared" ref="AR40:AS40" si="83">AR39+AR33</f>
        <v>10887</v>
      </c>
      <c r="AS40" s="33">
        <f t="shared" si="83"/>
        <v>9757</v>
      </c>
      <c r="AT40" s="33">
        <f t="shared" ref="AT40:AU40" si="84">AT39+AT33</f>
        <v>8037</v>
      </c>
      <c r="AU40" s="33">
        <f t="shared" si="84"/>
        <v>10166</v>
      </c>
      <c r="AV40" s="33">
        <f t="shared" ref="AV40:AW40" si="85">AV39+AV33</f>
        <v>10353</v>
      </c>
      <c r="AW40" s="33">
        <f t="shared" si="85"/>
        <v>10486</v>
      </c>
      <c r="AX40" s="33">
        <f t="shared" ref="AX40" si="86">AX39+AX33</f>
        <v>8386</v>
      </c>
      <c r="AY40" s="33">
        <f t="shared" ref="AY40:AZ40" si="87">AY39+AY33</f>
        <v>11968</v>
      </c>
      <c r="AZ40" s="33">
        <f t="shared" si="87"/>
        <v>11570</v>
      </c>
      <c r="BA40" s="33">
        <f t="shared" ref="BA40" si="88">BA39+BA33</f>
        <v>12394</v>
      </c>
    </row>
    <row r="41" spans="2:54" x14ac:dyDescent="0.2">
      <c r="B41" s="26" t="s">
        <v>8</v>
      </c>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row>
    <row r="42" spans="2:54" ht="14.25" x14ac:dyDescent="0.2">
      <c r="B42" s="27" t="s">
        <v>27</v>
      </c>
      <c r="C42" s="34" t="s">
        <v>12</v>
      </c>
      <c r="D42" s="34" t="s">
        <v>12</v>
      </c>
      <c r="E42" s="34" t="s">
        <v>12</v>
      </c>
      <c r="F42" s="34" t="s">
        <v>12</v>
      </c>
      <c r="G42" s="34" t="s">
        <v>12</v>
      </c>
      <c r="H42" s="34" t="s">
        <v>12</v>
      </c>
      <c r="I42" s="34" t="s">
        <v>12</v>
      </c>
      <c r="J42" s="34" t="s">
        <v>12</v>
      </c>
      <c r="K42" s="34" t="s">
        <v>12</v>
      </c>
      <c r="L42" s="34" t="s">
        <v>12</v>
      </c>
      <c r="M42" s="34" t="s">
        <v>12</v>
      </c>
      <c r="N42" s="34" t="s">
        <v>12</v>
      </c>
      <c r="O42" s="34" t="s">
        <v>12</v>
      </c>
      <c r="P42" s="34" t="s">
        <v>12</v>
      </c>
      <c r="Q42" s="34" t="s">
        <v>12</v>
      </c>
      <c r="R42" s="34" t="s">
        <v>12</v>
      </c>
      <c r="S42" s="34" t="s">
        <v>12</v>
      </c>
      <c r="T42" s="34" t="s">
        <v>12</v>
      </c>
      <c r="U42" s="34" t="s">
        <v>12</v>
      </c>
      <c r="V42" s="34" t="s">
        <v>12</v>
      </c>
      <c r="W42" s="34" t="s">
        <v>12</v>
      </c>
      <c r="X42" s="34" t="s">
        <v>12</v>
      </c>
      <c r="Y42" s="28">
        <v>15636</v>
      </c>
      <c r="Z42" s="28">
        <v>14884</v>
      </c>
      <c r="AA42" s="28">
        <v>18679.915999999997</v>
      </c>
      <c r="AB42" s="28">
        <v>20983</v>
      </c>
      <c r="AC42" s="28">
        <v>29070</v>
      </c>
      <c r="AD42" s="28">
        <v>16626</v>
      </c>
      <c r="AE42" s="28">
        <v>14339</v>
      </c>
      <c r="AF42" s="28">
        <v>13969</v>
      </c>
      <c r="AG42" s="28">
        <v>10422</v>
      </c>
      <c r="AH42" s="28">
        <v>12692</v>
      </c>
      <c r="AI42" s="28">
        <v>11899</v>
      </c>
      <c r="AJ42" s="28">
        <v>12794</v>
      </c>
      <c r="AK42" s="28">
        <v>14740</v>
      </c>
      <c r="AL42" s="28">
        <v>12054.012545454547</v>
      </c>
      <c r="AM42" s="28">
        <v>17616</v>
      </c>
      <c r="AN42" s="28">
        <v>20071</v>
      </c>
      <c r="AO42" s="28">
        <v>17072</v>
      </c>
      <c r="AP42" s="28">
        <v>13395</v>
      </c>
      <c r="AQ42" s="28">
        <v>13538</v>
      </c>
      <c r="AR42" s="28">
        <v>14538</v>
      </c>
      <c r="AS42" s="28">
        <v>13663</v>
      </c>
      <c r="AT42" s="28">
        <v>13042</v>
      </c>
      <c r="AU42" s="28">
        <v>16029</v>
      </c>
      <c r="AV42" s="28">
        <v>20066</v>
      </c>
      <c r="AW42" s="28">
        <v>21634</v>
      </c>
      <c r="AX42" s="28">
        <v>15882</v>
      </c>
      <c r="AY42" s="28">
        <v>23352</v>
      </c>
      <c r="AZ42" s="28">
        <v>25678</v>
      </c>
      <c r="BA42" s="28">
        <v>26077.419565217391</v>
      </c>
      <c r="BB42" s="87"/>
    </row>
    <row r="43" spans="2:54" x14ac:dyDescent="0.2">
      <c r="B43" s="27" t="s">
        <v>9</v>
      </c>
      <c r="C43" s="28">
        <v>210</v>
      </c>
      <c r="D43" s="28">
        <v>219</v>
      </c>
      <c r="E43" s="28">
        <v>260</v>
      </c>
      <c r="F43" s="28">
        <v>179</v>
      </c>
      <c r="G43" s="28">
        <v>199</v>
      </c>
      <c r="H43" s="28">
        <v>212</v>
      </c>
      <c r="I43" s="28">
        <v>165</v>
      </c>
      <c r="J43" s="28">
        <v>218</v>
      </c>
      <c r="K43" s="28">
        <v>210</v>
      </c>
      <c r="L43" s="28">
        <v>237</v>
      </c>
      <c r="M43" s="28">
        <v>233</v>
      </c>
      <c r="N43" s="28">
        <v>231</v>
      </c>
      <c r="O43" s="28">
        <v>231</v>
      </c>
      <c r="P43" s="28">
        <v>281</v>
      </c>
      <c r="Q43" s="28">
        <v>191</v>
      </c>
      <c r="R43" s="28">
        <v>195</v>
      </c>
      <c r="S43" s="28">
        <v>185</v>
      </c>
      <c r="T43" s="28">
        <v>252</v>
      </c>
      <c r="U43" s="28">
        <v>162</v>
      </c>
      <c r="V43" s="28">
        <v>207</v>
      </c>
      <c r="W43" s="28">
        <v>176</v>
      </c>
      <c r="X43" s="28">
        <v>193</v>
      </c>
      <c r="Y43" s="28">
        <v>152</v>
      </c>
      <c r="Z43" s="28">
        <v>173</v>
      </c>
      <c r="AA43" s="28">
        <v>162</v>
      </c>
      <c r="AB43" s="28">
        <v>180</v>
      </c>
      <c r="AC43" s="28">
        <v>342</v>
      </c>
      <c r="AD43" s="28">
        <v>189</v>
      </c>
      <c r="AE43" s="28">
        <v>187</v>
      </c>
      <c r="AF43" s="28">
        <v>214</v>
      </c>
      <c r="AG43" s="28">
        <v>238</v>
      </c>
      <c r="AH43" s="28">
        <v>229</v>
      </c>
      <c r="AI43" s="28">
        <v>233</v>
      </c>
      <c r="AJ43" s="28">
        <v>198</v>
      </c>
      <c r="AK43" s="28">
        <v>241</v>
      </c>
      <c r="AL43" s="28">
        <v>162</v>
      </c>
      <c r="AM43" s="28">
        <v>215</v>
      </c>
      <c r="AN43" s="28">
        <v>197</v>
      </c>
      <c r="AO43" s="28">
        <v>187</v>
      </c>
      <c r="AP43" s="28">
        <v>247</v>
      </c>
      <c r="AQ43" s="28">
        <v>180</v>
      </c>
      <c r="AR43" s="28">
        <v>348</v>
      </c>
      <c r="AS43" s="28">
        <v>307</v>
      </c>
      <c r="AT43" s="28">
        <v>221</v>
      </c>
      <c r="AU43" s="28">
        <v>368</v>
      </c>
      <c r="AV43" s="28">
        <v>455</v>
      </c>
      <c r="AW43" s="28">
        <v>390</v>
      </c>
      <c r="AX43" s="28">
        <v>237</v>
      </c>
      <c r="AY43" s="28">
        <v>449</v>
      </c>
      <c r="AZ43" s="28">
        <v>381</v>
      </c>
      <c r="BA43" s="28">
        <v>424</v>
      </c>
    </row>
    <row r="44" spans="2:54" x14ac:dyDescent="0.2">
      <c r="B44" s="67" t="s">
        <v>10</v>
      </c>
      <c r="C44" s="33">
        <f t="shared" ref="C44:W44" si="89">C43</f>
        <v>210</v>
      </c>
      <c r="D44" s="33">
        <f t="shared" si="89"/>
        <v>219</v>
      </c>
      <c r="E44" s="33">
        <f t="shared" si="89"/>
        <v>260</v>
      </c>
      <c r="F44" s="33">
        <f t="shared" si="89"/>
        <v>179</v>
      </c>
      <c r="G44" s="33">
        <f t="shared" si="89"/>
        <v>199</v>
      </c>
      <c r="H44" s="33">
        <f t="shared" si="89"/>
        <v>212</v>
      </c>
      <c r="I44" s="33">
        <f t="shared" si="89"/>
        <v>165</v>
      </c>
      <c r="J44" s="33">
        <f t="shared" si="89"/>
        <v>218</v>
      </c>
      <c r="K44" s="33">
        <f t="shared" si="89"/>
        <v>210</v>
      </c>
      <c r="L44" s="33">
        <f t="shared" si="89"/>
        <v>237</v>
      </c>
      <c r="M44" s="33">
        <f t="shared" si="89"/>
        <v>233</v>
      </c>
      <c r="N44" s="33">
        <f t="shared" si="89"/>
        <v>231</v>
      </c>
      <c r="O44" s="33">
        <f t="shared" si="89"/>
        <v>231</v>
      </c>
      <c r="P44" s="33">
        <f t="shared" si="89"/>
        <v>281</v>
      </c>
      <c r="Q44" s="33">
        <f t="shared" si="89"/>
        <v>191</v>
      </c>
      <c r="R44" s="33">
        <f t="shared" si="89"/>
        <v>195</v>
      </c>
      <c r="S44" s="33">
        <f t="shared" si="89"/>
        <v>185</v>
      </c>
      <c r="T44" s="33">
        <f t="shared" si="89"/>
        <v>252</v>
      </c>
      <c r="U44" s="33">
        <f t="shared" si="89"/>
        <v>162</v>
      </c>
      <c r="V44" s="33">
        <f t="shared" si="89"/>
        <v>207</v>
      </c>
      <c r="W44" s="33">
        <f t="shared" si="89"/>
        <v>176</v>
      </c>
      <c r="X44" s="33">
        <f>X43</f>
        <v>193</v>
      </c>
      <c r="Y44" s="33">
        <f>SUM(Y42:Y43)</f>
        <v>15788</v>
      </c>
      <c r="Z44" s="33">
        <f t="shared" ref="Z44:AF44" si="90">SUM(Z42:Z43)</f>
        <v>15057</v>
      </c>
      <c r="AA44" s="33">
        <f t="shared" si="90"/>
        <v>18841.915999999997</v>
      </c>
      <c r="AB44" s="33">
        <f t="shared" si="90"/>
        <v>21163</v>
      </c>
      <c r="AC44" s="33">
        <f t="shared" si="90"/>
        <v>29412</v>
      </c>
      <c r="AD44" s="33">
        <f t="shared" si="90"/>
        <v>16815</v>
      </c>
      <c r="AE44" s="33">
        <f t="shared" si="90"/>
        <v>14526</v>
      </c>
      <c r="AF44" s="33">
        <f t="shared" si="90"/>
        <v>14183</v>
      </c>
      <c r="AG44" s="33">
        <f t="shared" ref="AG44" si="91">SUM(AG42:AG43)</f>
        <v>10660</v>
      </c>
      <c r="AH44" s="33">
        <f t="shared" ref="AH44:AM44" si="92">SUM(AH42:AH43)</f>
        <v>12921</v>
      </c>
      <c r="AI44" s="33">
        <f t="shared" si="92"/>
        <v>12132</v>
      </c>
      <c r="AJ44" s="33">
        <f t="shared" si="92"/>
        <v>12992</v>
      </c>
      <c r="AK44" s="33">
        <f t="shared" si="92"/>
        <v>14981</v>
      </c>
      <c r="AL44" s="33">
        <f t="shared" si="92"/>
        <v>12216.012545454547</v>
      </c>
      <c r="AM44" s="33">
        <f t="shared" si="92"/>
        <v>17831</v>
      </c>
      <c r="AN44" s="33">
        <f t="shared" ref="AN44:AO44" si="93">SUM(AN42:AN43)</f>
        <v>20268</v>
      </c>
      <c r="AO44" s="33">
        <f t="shared" si="93"/>
        <v>17259</v>
      </c>
      <c r="AP44" s="33">
        <f t="shared" ref="AP44:AQ44" si="94">SUM(AP42:AP43)</f>
        <v>13642</v>
      </c>
      <c r="AQ44" s="33">
        <f t="shared" si="94"/>
        <v>13718</v>
      </c>
      <c r="AR44" s="33">
        <f t="shared" ref="AR44:AS44" si="95">SUM(AR42:AR43)</f>
        <v>14886</v>
      </c>
      <c r="AS44" s="33">
        <f t="shared" si="95"/>
        <v>13970</v>
      </c>
      <c r="AT44" s="33">
        <f t="shared" ref="AT44:AU44" si="96">SUM(AT42:AT43)</f>
        <v>13263</v>
      </c>
      <c r="AU44" s="33">
        <f t="shared" si="96"/>
        <v>16397</v>
      </c>
      <c r="AV44" s="33">
        <f t="shared" ref="AV44:AW44" si="97">SUM(AV42:AV43)</f>
        <v>20521</v>
      </c>
      <c r="AW44" s="33">
        <f t="shared" si="97"/>
        <v>22024</v>
      </c>
      <c r="AX44" s="33">
        <f t="shared" ref="AX44" si="98">SUM(AX42:AX43)</f>
        <v>16119</v>
      </c>
      <c r="AY44" s="33">
        <f t="shared" ref="AY44:AZ44" si="99">SUM(AY42:AY43)</f>
        <v>23801</v>
      </c>
      <c r="AZ44" s="33">
        <f t="shared" si="99"/>
        <v>26059</v>
      </c>
      <c r="BA44" s="33">
        <f t="shared" ref="BA44" si="100">SUM(BA42:BA43)</f>
        <v>26501.419565217391</v>
      </c>
    </row>
    <row r="45" spans="2:54" ht="14.25" x14ac:dyDescent="0.2">
      <c r="B45" s="35" t="s">
        <v>28</v>
      </c>
      <c r="C45" s="33">
        <f t="shared" ref="C45:AF45" si="101">C44+C40</f>
        <v>7340</v>
      </c>
      <c r="D45" s="33">
        <f t="shared" si="101"/>
        <v>8264</v>
      </c>
      <c r="E45" s="33">
        <f t="shared" si="101"/>
        <v>7254</v>
      </c>
      <c r="F45" s="33">
        <f t="shared" si="101"/>
        <v>6305</v>
      </c>
      <c r="G45" s="33">
        <f t="shared" si="101"/>
        <v>6447</v>
      </c>
      <c r="H45" s="33">
        <f t="shared" si="101"/>
        <v>7038</v>
      </c>
      <c r="I45" s="33">
        <f t="shared" si="101"/>
        <v>5901</v>
      </c>
      <c r="J45" s="33">
        <f t="shared" si="101"/>
        <v>5429</v>
      </c>
      <c r="K45" s="33">
        <f t="shared" si="101"/>
        <v>7151</v>
      </c>
      <c r="L45" s="33">
        <f t="shared" si="101"/>
        <v>7443</v>
      </c>
      <c r="M45" s="33">
        <f t="shared" si="101"/>
        <v>7257</v>
      </c>
      <c r="N45" s="33">
        <f t="shared" si="101"/>
        <v>6906</v>
      </c>
      <c r="O45" s="33">
        <f t="shared" si="101"/>
        <v>8362</v>
      </c>
      <c r="P45" s="33">
        <f t="shared" si="101"/>
        <v>8733</v>
      </c>
      <c r="Q45" s="33">
        <f t="shared" si="101"/>
        <v>8699</v>
      </c>
      <c r="R45" s="33">
        <f t="shared" si="101"/>
        <v>8155</v>
      </c>
      <c r="S45" s="33">
        <f t="shared" si="101"/>
        <v>7957</v>
      </c>
      <c r="T45" s="33">
        <f t="shared" si="101"/>
        <v>9144</v>
      </c>
      <c r="U45" s="33">
        <f t="shared" si="101"/>
        <v>8128</v>
      </c>
      <c r="V45" s="33">
        <f t="shared" si="101"/>
        <v>7888</v>
      </c>
      <c r="W45" s="33">
        <f t="shared" si="101"/>
        <v>8755</v>
      </c>
      <c r="X45" s="33">
        <f t="shared" si="101"/>
        <v>8260</v>
      </c>
      <c r="Y45" s="33">
        <f t="shared" si="101"/>
        <v>24120</v>
      </c>
      <c r="Z45" s="33">
        <f t="shared" si="101"/>
        <v>22276</v>
      </c>
      <c r="AA45" s="33">
        <f t="shared" si="101"/>
        <v>28330.915999999997</v>
      </c>
      <c r="AB45" s="33">
        <f t="shared" si="101"/>
        <v>31096</v>
      </c>
      <c r="AC45" s="33">
        <f t="shared" si="101"/>
        <v>41661</v>
      </c>
      <c r="AD45" s="33">
        <f t="shared" si="101"/>
        <v>28595</v>
      </c>
      <c r="AE45" s="33">
        <f t="shared" si="101"/>
        <v>26047</v>
      </c>
      <c r="AF45" s="33">
        <f t="shared" si="101"/>
        <v>26296</v>
      </c>
      <c r="AG45" s="33">
        <f t="shared" ref="AG45:AH45" si="102">AG44+AG40</f>
        <v>19903</v>
      </c>
      <c r="AH45" s="33">
        <f t="shared" si="102"/>
        <v>21465</v>
      </c>
      <c r="AI45" s="33">
        <f t="shared" ref="AI45:AJ45" si="103">AI44+AI40</f>
        <v>21898</v>
      </c>
      <c r="AJ45" s="33">
        <f t="shared" si="103"/>
        <v>23264</v>
      </c>
      <c r="AK45" s="33">
        <f t="shared" ref="AK45:AL45" si="104">AK44+AK40</f>
        <v>26371.651494367368</v>
      </c>
      <c r="AL45" s="33">
        <f t="shared" si="104"/>
        <v>21516.012545454549</v>
      </c>
      <c r="AM45" s="33">
        <f t="shared" ref="AM45:AN45" si="105">AM44+AM40</f>
        <v>30205</v>
      </c>
      <c r="AN45" s="33">
        <f t="shared" si="105"/>
        <v>32051</v>
      </c>
      <c r="AO45" s="33">
        <f t="shared" ref="AO45:AP45" si="106">AO44+AO40</f>
        <v>29979</v>
      </c>
      <c r="AP45" s="33">
        <f t="shared" si="106"/>
        <v>24423</v>
      </c>
      <c r="AQ45" s="33">
        <f t="shared" ref="AQ45:AR45" si="107">AQ44+AQ40</f>
        <v>24017</v>
      </c>
      <c r="AR45" s="33">
        <f t="shared" si="107"/>
        <v>25773</v>
      </c>
      <c r="AS45" s="33">
        <f t="shared" ref="AS45:AT45" si="108">AS44+AS40</f>
        <v>23727</v>
      </c>
      <c r="AT45" s="33">
        <f t="shared" si="108"/>
        <v>21300</v>
      </c>
      <c r="AU45" s="33">
        <f t="shared" ref="AU45:AV45" si="109">AU44+AU40</f>
        <v>26563</v>
      </c>
      <c r="AV45" s="33">
        <f t="shared" si="109"/>
        <v>30874</v>
      </c>
      <c r="AW45" s="33">
        <f t="shared" ref="AW45:AX45" si="110">AW44+AW40</f>
        <v>32510</v>
      </c>
      <c r="AX45" s="33">
        <f t="shared" si="110"/>
        <v>24505</v>
      </c>
      <c r="AY45" s="33">
        <f t="shared" ref="AY45:AZ45" si="111">AY44+AY40</f>
        <v>35769</v>
      </c>
      <c r="AZ45" s="33">
        <f t="shared" si="111"/>
        <v>37629</v>
      </c>
      <c r="BA45" s="33">
        <f t="shared" ref="BA45" si="112">BA44+BA40</f>
        <v>38895.419565217395</v>
      </c>
    </row>
    <row r="46" spans="2:54" x14ac:dyDescent="0.2">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row>
    <row r="47" spans="2:54" ht="14.25" x14ac:dyDescent="0.2">
      <c r="B47" s="26" t="s">
        <v>81</v>
      </c>
      <c r="C47" s="34" t="s">
        <v>12</v>
      </c>
      <c r="D47" s="34" t="s">
        <v>12</v>
      </c>
      <c r="E47" s="34" t="s">
        <v>12</v>
      </c>
      <c r="F47" s="34" t="s">
        <v>12</v>
      </c>
      <c r="G47" s="34" t="s">
        <v>12</v>
      </c>
      <c r="H47" s="34" t="s">
        <v>12</v>
      </c>
      <c r="I47" s="34" t="s">
        <v>12</v>
      </c>
      <c r="J47" s="34" t="s">
        <v>12</v>
      </c>
      <c r="K47" s="34" t="s">
        <v>12</v>
      </c>
      <c r="L47" s="34" t="s">
        <v>12</v>
      </c>
      <c r="M47" s="34" t="s">
        <v>12</v>
      </c>
      <c r="N47" s="34" t="s">
        <v>12</v>
      </c>
      <c r="O47" s="34" t="s">
        <v>12</v>
      </c>
      <c r="P47" s="34" t="s">
        <v>12</v>
      </c>
      <c r="Q47" s="34" t="s">
        <v>12</v>
      </c>
      <c r="R47" s="34" t="s">
        <v>12</v>
      </c>
      <c r="S47" s="34" t="s">
        <v>12</v>
      </c>
      <c r="T47" s="34" t="s">
        <v>12</v>
      </c>
      <c r="U47" s="34" t="s">
        <v>12</v>
      </c>
      <c r="V47" s="34" t="s">
        <v>12</v>
      </c>
      <c r="W47" s="34" t="s">
        <v>12</v>
      </c>
      <c r="X47" s="34" t="s">
        <v>12</v>
      </c>
      <c r="Y47" s="34" t="s">
        <v>12</v>
      </c>
      <c r="Z47" s="34" t="s">
        <v>12</v>
      </c>
      <c r="AA47" s="34" t="s">
        <v>12</v>
      </c>
      <c r="AB47" s="34" t="s">
        <v>12</v>
      </c>
      <c r="AC47" s="34" t="s">
        <v>12</v>
      </c>
      <c r="AD47" s="34" t="s">
        <v>12</v>
      </c>
      <c r="AE47" s="34" t="s">
        <v>12</v>
      </c>
      <c r="AF47" s="34" t="s">
        <v>12</v>
      </c>
      <c r="AG47" s="34" t="s">
        <v>12</v>
      </c>
      <c r="AH47" s="34" t="s">
        <v>12</v>
      </c>
      <c r="AI47" s="34" t="s">
        <v>12</v>
      </c>
      <c r="AJ47" s="34" t="s">
        <v>12</v>
      </c>
      <c r="AK47" s="34" t="s">
        <v>12</v>
      </c>
      <c r="AL47" s="34" t="s">
        <v>12</v>
      </c>
      <c r="AM47" s="34" t="s">
        <v>12</v>
      </c>
      <c r="AN47" s="34" t="s">
        <v>12</v>
      </c>
      <c r="AO47" s="34" t="s">
        <v>12</v>
      </c>
      <c r="AP47" s="28">
        <f>AP25/15</f>
        <v>362.26666666666665</v>
      </c>
      <c r="AQ47" s="28">
        <f t="shared" ref="AQ47:AU47" si="113">AQ25/AQ49</f>
        <v>298.39999999999998</v>
      </c>
      <c r="AR47" s="28">
        <f t="shared" si="113"/>
        <v>333.81818181818181</v>
      </c>
      <c r="AS47" s="28">
        <f t="shared" si="113"/>
        <v>298.76190476190476</v>
      </c>
      <c r="AT47" s="28">
        <f t="shared" si="113"/>
        <v>265.45454545454544</v>
      </c>
      <c r="AU47" s="28">
        <f t="shared" si="113"/>
        <v>249.8095238095238</v>
      </c>
      <c r="AV47" s="28">
        <f t="shared" ref="AV47:BA47" si="114">AV25/AV49</f>
        <v>283.64999999999998</v>
      </c>
      <c r="AW47" s="28">
        <f t="shared" si="114"/>
        <v>325</v>
      </c>
      <c r="AX47" s="28">
        <f t="shared" si="114"/>
        <v>261.22727272727275</v>
      </c>
      <c r="AY47" s="28">
        <f t="shared" si="114"/>
        <v>116.1</v>
      </c>
      <c r="AZ47" s="28">
        <f t="shared" si="114"/>
        <v>125.57894736842105</v>
      </c>
      <c r="BA47" s="28">
        <f t="shared" si="114"/>
        <v>103.60869565217391</v>
      </c>
    </row>
    <row r="48" spans="2:54" x14ac:dyDescent="0.2">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row>
    <row r="49" spans="2:53" ht="15" x14ac:dyDescent="0.2">
      <c r="B49" s="24" t="s">
        <v>78</v>
      </c>
      <c r="C49" s="36">
        <v>21</v>
      </c>
      <c r="D49" s="36">
        <v>19</v>
      </c>
      <c r="E49" s="36">
        <v>21</v>
      </c>
      <c r="F49" s="36">
        <v>21</v>
      </c>
      <c r="G49" s="36">
        <v>22</v>
      </c>
      <c r="H49" s="36">
        <v>21</v>
      </c>
      <c r="I49" s="36">
        <v>21</v>
      </c>
      <c r="J49" s="36">
        <v>23</v>
      </c>
      <c r="K49" s="36">
        <v>19</v>
      </c>
      <c r="L49" s="36">
        <v>22</v>
      </c>
      <c r="M49" s="36">
        <v>20</v>
      </c>
      <c r="N49" s="36">
        <v>19</v>
      </c>
      <c r="O49" s="36">
        <v>21</v>
      </c>
      <c r="P49" s="36">
        <v>19</v>
      </c>
      <c r="Q49" s="36">
        <v>21</v>
      </c>
      <c r="R49" s="36">
        <v>21</v>
      </c>
      <c r="S49" s="36">
        <v>22</v>
      </c>
      <c r="T49" s="36">
        <v>20</v>
      </c>
      <c r="U49" s="36">
        <v>22</v>
      </c>
      <c r="V49" s="36">
        <v>22</v>
      </c>
      <c r="W49" s="36">
        <v>20</v>
      </c>
      <c r="X49" s="36">
        <v>22</v>
      </c>
      <c r="Y49" s="36">
        <v>19</v>
      </c>
      <c r="Z49" s="36">
        <v>21</v>
      </c>
      <c r="AA49" s="36">
        <v>21</v>
      </c>
      <c r="AB49" s="36">
        <v>19</v>
      </c>
      <c r="AC49" s="36">
        <v>22</v>
      </c>
      <c r="AD49" s="36">
        <v>21</v>
      </c>
      <c r="AE49" s="36">
        <v>20</v>
      </c>
      <c r="AF49" s="36">
        <v>22</v>
      </c>
      <c r="AG49" s="36">
        <v>22</v>
      </c>
      <c r="AH49" s="36">
        <v>21</v>
      </c>
      <c r="AI49" s="36">
        <v>21</v>
      </c>
      <c r="AJ49" s="36">
        <v>21</v>
      </c>
      <c r="AK49" s="36">
        <v>19</v>
      </c>
      <c r="AL49" s="36">
        <v>22</v>
      </c>
      <c r="AM49" s="36">
        <v>19</v>
      </c>
      <c r="AN49" s="36">
        <v>19</v>
      </c>
      <c r="AO49" s="36">
        <v>23</v>
      </c>
      <c r="AP49" s="36">
        <v>21</v>
      </c>
      <c r="AQ49" s="36">
        <v>20</v>
      </c>
      <c r="AR49" s="36">
        <v>22</v>
      </c>
      <c r="AS49" s="36">
        <v>21</v>
      </c>
      <c r="AT49" s="36">
        <v>22</v>
      </c>
      <c r="AU49" s="36">
        <v>21</v>
      </c>
      <c r="AV49" s="36">
        <v>20</v>
      </c>
      <c r="AW49" s="36">
        <v>20</v>
      </c>
      <c r="AX49" s="36">
        <v>22</v>
      </c>
      <c r="AY49" s="36">
        <v>20</v>
      </c>
      <c r="AZ49" s="36">
        <v>19</v>
      </c>
      <c r="BA49" s="36">
        <v>23</v>
      </c>
    </row>
    <row r="50" spans="2:53" ht="15" x14ac:dyDescent="0.2">
      <c r="B50" s="24" t="s">
        <v>79</v>
      </c>
      <c r="C50" s="36">
        <v>22</v>
      </c>
      <c r="D50" s="36">
        <v>20</v>
      </c>
      <c r="E50" s="36">
        <v>21</v>
      </c>
      <c r="F50" s="36">
        <v>20</v>
      </c>
      <c r="G50" s="36">
        <v>21</v>
      </c>
      <c r="H50" s="36">
        <v>21</v>
      </c>
      <c r="I50" s="36">
        <v>22</v>
      </c>
      <c r="J50" s="36">
        <v>22</v>
      </c>
      <c r="K50" s="36">
        <v>20</v>
      </c>
      <c r="L50" s="36">
        <v>23</v>
      </c>
      <c r="M50" s="36">
        <v>22</v>
      </c>
      <c r="N50" s="36">
        <v>19</v>
      </c>
      <c r="O50" s="36">
        <v>22</v>
      </c>
      <c r="P50" s="36">
        <v>20</v>
      </c>
      <c r="Q50" s="36">
        <v>21</v>
      </c>
      <c r="R50" s="36">
        <v>20</v>
      </c>
      <c r="S50" s="36">
        <v>21</v>
      </c>
      <c r="T50" s="36">
        <v>20</v>
      </c>
      <c r="U50" s="36">
        <v>23</v>
      </c>
      <c r="V50" s="36">
        <v>21</v>
      </c>
      <c r="W50" s="36">
        <v>21</v>
      </c>
      <c r="X50" s="36">
        <v>23</v>
      </c>
      <c r="Y50" s="36">
        <v>21</v>
      </c>
      <c r="Z50" s="36">
        <v>20</v>
      </c>
      <c r="AA50" s="36">
        <v>22</v>
      </c>
      <c r="AB50" s="36">
        <v>20</v>
      </c>
      <c r="AC50" s="36">
        <v>22</v>
      </c>
      <c r="AD50" s="36">
        <v>20</v>
      </c>
      <c r="AE50" s="36">
        <v>19</v>
      </c>
      <c r="AF50" s="36">
        <v>22</v>
      </c>
      <c r="AG50" s="36">
        <v>23</v>
      </c>
      <c r="AH50" s="36">
        <v>20</v>
      </c>
      <c r="AI50" s="36">
        <v>22</v>
      </c>
      <c r="AJ50" s="36">
        <v>22</v>
      </c>
      <c r="AK50" s="36">
        <v>21</v>
      </c>
      <c r="AL50" s="36">
        <v>21</v>
      </c>
      <c r="AM50" s="36">
        <v>20</v>
      </c>
      <c r="AN50" s="36">
        <v>20</v>
      </c>
      <c r="AO50" s="36">
        <v>23</v>
      </c>
      <c r="AP50" s="36">
        <v>20</v>
      </c>
      <c r="AQ50" s="36">
        <v>19</v>
      </c>
      <c r="AR50" s="36">
        <v>22</v>
      </c>
      <c r="AS50" s="36">
        <v>22</v>
      </c>
      <c r="AT50" s="36">
        <v>21</v>
      </c>
      <c r="AU50" s="36">
        <v>22</v>
      </c>
      <c r="AV50" s="36">
        <v>21</v>
      </c>
      <c r="AW50" s="36">
        <v>22</v>
      </c>
      <c r="AX50" s="36">
        <v>21</v>
      </c>
      <c r="AY50" s="36">
        <v>20</v>
      </c>
      <c r="AZ50" s="36">
        <v>20</v>
      </c>
      <c r="BA50" s="36">
        <v>23</v>
      </c>
    </row>
    <row r="51" spans="2:53" x14ac:dyDescent="0.2">
      <c r="AM51" s="83"/>
    </row>
    <row r="52" spans="2:53" x14ac:dyDescent="0.2">
      <c r="AM52" s="83"/>
    </row>
    <row r="53" spans="2:53" x14ac:dyDescent="0.2">
      <c r="AM53" s="84"/>
    </row>
    <row r="55" spans="2:53" x14ac:dyDescent="0.2">
      <c r="B55" s="39"/>
      <c r="C55" s="42"/>
      <c r="D55" s="42"/>
      <c r="E55" s="42"/>
      <c r="F55" s="42"/>
    </row>
    <row r="56" spans="2:53" x14ac:dyDescent="0.2">
      <c r="B56" s="39"/>
      <c r="C56" s="42"/>
      <c r="D56" s="42"/>
      <c r="E56" s="42"/>
      <c r="F56" s="42"/>
    </row>
    <row r="57" spans="2:53" x14ac:dyDescent="0.2">
      <c r="B57" s="39"/>
      <c r="C57" s="42"/>
      <c r="D57" s="42"/>
      <c r="E57" s="42"/>
      <c r="F57" s="42"/>
    </row>
    <row r="58" spans="2:53" x14ac:dyDescent="0.2">
      <c r="B58" s="40"/>
      <c r="C58" s="42"/>
      <c r="D58" s="42"/>
      <c r="E58" s="42"/>
      <c r="F58" s="42"/>
    </row>
    <row r="59" spans="2:53" x14ac:dyDescent="0.2">
      <c r="B59" s="39"/>
      <c r="C59" s="42"/>
      <c r="D59" s="42"/>
      <c r="E59" s="42"/>
      <c r="F59" s="42"/>
    </row>
  </sheetData>
  <pageMargins left="0.5" right="0.5" top="0.5" bottom="0.5" header="0.3" footer="0.3"/>
  <pageSetup scale="82" pageOrder="overThenDown" orientation="landscape" r:id="rId1"/>
  <rowBreaks count="1" manualBreakCount="1">
    <brk id="50" min="1" max="44" man="1"/>
  </rowBreaks>
  <colBreaks count="3" manualBreakCount="3">
    <brk id="14" min="1" max="49" man="1"/>
    <brk id="26" min="1" max="49" man="1"/>
    <brk id="38" min="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U58"/>
  <sheetViews>
    <sheetView showGridLines="0" zoomScaleNormal="100" zoomScaleSheetLayoutView="100" workbookViewId="0">
      <pane xSplit="2" ySplit="5" topLeftCell="D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31" bestFit="1" customWidth="1"/>
    <col min="3" max="6" width="9.5703125" bestFit="1" customWidth="1"/>
    <col min="7" max="7" width="9.42578125" bestFit="1" customWidth="1"/>
    <col min="8" max="9" width="9.5703125" bestFit="1" customWidth="1"/>
    <col min="10" max="10" width="10.5703125" bestFit="1" customWidth="1"/>
    <col min="11" max="11" width="11" bestFit="1" customWidth="1"/>
    <col min="12" max="15" width="10.5703125" bestFit="1" customWidth="1"/>
    <col min="16" max="19" width="10.5703125" customWidth="1"/>
    <col min="20" max="20" width="10.5703125" bestFit="1" customWidth="1"/>
    <col min="21" max="21" width="9.140625" bestFit="1" customWidth="1"/>
  </cols>
  <sheetData>
    <row r="2" spans="2:21" ht="28.5" customHeight="1" x14ac:dyDescent="0.25">
      <c r="B2" s="1"/>
      <c r="C2" s="20" t="s">
        <v>38</v>
      </c>
      <c r="D2" s="20"/>
      <c r="E2" s="20"/>
      <c r="F2" s="1"/>
      <c r="G2" s="1"/>
      <c r="H2" s="1"/>
      <c r="I2" s="1"/>
      <c r="J2" s="1"/>
      <c r="K2" s="1"/>
      <c r="L2" s="1"/>
      <c r="M2" s="1"/>
      <c r="N2" s="1"/>
      <c r="O2" s="1"/>
      <c r="P2" s="1"/>
      <c r="Q2" s="1"/>
      <c r="R2" s="1"/>
      <c r="S2" s="1"/>
    </row>
    <row r="3" spans="2:21" x14ac:dyDescent="0.25">
      <c r="B3" s="16"/>
      <c r="C3" s="46"/>
      <c r="D3" s="46"/>
      <c r="E3" s="46"/>
      <c r="F3" s="16"/>
      <c r="G3" s="16"/>
      <c r="H3" s="16"/>
      <c r="I3" s="16"/>
      <c r="J3" s="16"/>
      <c r="K3" s="16"/>
      <c r="L3" s="16"/>
      <c r="M3" s="16"/>
      <c r="N3" s="16"/>
      <c r="O3" s="16"/>
      <c r="P3" s="16"/>
      <c r="Q3" s="16"/>
      <c r="R3" s="16"/>
      <c r="S3" s="16"/>
    </row>
    <row r="4" spans="2:21" x14ac:dyDescent="0.25">
      <c r="B4" s="48" t="s">
        <v>42</v>
      </c>
      <c r="C4" s="47"/>
      <c r="D4" s="47"/>
      <c r="E4" s="47"/>
      <c r="F4" s="47"/>
      <c r="G4" s="47"/>
      <c r="H4" s="47"/>
      <c r="I4" s="47"/>
      <c r="J4" s="47"/>
      <c r="K4" s="47"/>
      <c r="L4" s="47"/>
      <c r="M4" s="47"/>
      <c r="N4" s="47"/>
      <c r="O4" s="47"/>
      <c r="P4" s="47"/>
      <c r="Q4" s="47"/>
      <c r="R4" s="47"/>
      <c r="S4" s="47"/>
    </row>
    <row r="5" spans="2:21" x14ac:dyDescent="0.25">
      <c r="B5" s="36"/>
      <c r="C5" s="37" t="s">
        <v>15</v>
      </c>
      <c r="D5" s="37" t="s">
        <v>16</v>
      </c>
      <c r="E5" s="37" t="s">
        <v>17</v>
      </c>
      <c r="F5" s="37" t="s">
        <v>18</v>
      </c>
      <c r="G5" s="37" t="s">
        <v>19</v>
      </c>
      <c r="H5" s="37" t="s">
        <v>20</v>
      </c>
      <c r="I5" s="37" t="s">
        <v>21</v>
      </c>
      <c r="J5" s="37" t="s">
        <v>22</v>
      </c>
      <c r="K5" s="37" t="s">
        <v>23</v>
      </c>
      <c r="L5" s="37" t="s">
        <v>48</v>
      </c>
      <c r="M5" s="37" t="s">
        <v>51</v>
      </c>
      <c r="N5" s="37" t="s">
        <v>52</v>
      </c>
      <c r="O5" s="37" t="s">
        <v>55</v>
      </c>
      <c r="P5" s="37" t="s">
        <v>57</v>
      </c>
      <c r="Q5" s="37" t="s">
        <v>77</v>
      </c>
      <c r="R5" s="37" t="s">
        <v>82</v>
      </c>
      <c r="S5" s="37" t="s">
        <v>87</v>
      </c>
    </row>
    <row r="6" spans="2:21" x14ac:dyDescent="0.25">
      <c r="B6" s="26" t="s">
        <v>47</v>
      </c>
      <c r="C6" s="36"/>
      <c r="D6" s="36"/>
      <c r="E6" s="36"/>
      <c r="F6" s="36"/>
      <c r="G6" s="36"/>
      <c r="H6" s="36"/>
      <c r="I6" s="36"/>
      <c r="J6" s="36"/>
      <c r="K6" s="36"/>
      <c r="L6" s="36"/>
      <c r="M6" s="36"/>
      <c r="N6" s="36"/>
      <c r="O6" s="36"/>
      <c r="P6" s="36"/>
      <c r="Q6" s="36"/>
      <c r="R6" s="36"/>
      <c r="S6" s="36"/>
    </row>
    <row r="7" spans="2:21" x14ac:dyDescent="0.25">
      <c r="B7" s="27" t="s">
        <v>0</v>
      </c>
      <c r="C7" s="28">
        <v>236523</v>
      </c>
      <c r="D7" s="28">
        <v>215308</v>
      </c>
      <c r="E7" s="28">
        <v>191950</v>
      </c>
      <c r="F7" s="28">
        <v>223737</v>
      </c>
      <c r="G7" s="28">
        <v>259833</v>
      </c>
      <c r="H7" s="28">
        <v>249025</v>
      </c>
      <c r="I7" s="28">
        <v>245027</v>
      </c>
      <c r="J7" s="28">
        <v>238959</v>
      </c>
      <c r="K7" s="28">
        <v>312188</v>
      </c>
      <c r="L7" s="28">
        <v>398006</v>
      </c>
      <c r="M7" s="28">
        <v>295781</v>
      </c>
      <c r="N7" s="28">
        <v>305537</v>
      </c>
      <c r="O7" s="28">
        <v>349815</v>
      </c>
      <c r="P7" s="28">
        <v>312859</v>
      </c>
      <c r="Q7" s="28">
        <v>268671</v>
      </c>
      <c r="R7" s="28">
        <v>266182</v>
      </c>
      <c r="S7" s="28">
        <v>330558</v>
      </c>
    </row>
    <row r="8" spans="2:21" x14ac:dyDescent="0.25">
      <c r="B8" s="27" t="s">
        <v>1</v>
      </c>
      <c r="C8" s="28">
        <v>14462</v>
      </c>
      <c r="D8" s="28">
        <v>15211</v>
      </c>
      <c r="E8" s="28">
        <v>14066</v>
      </c>
      <c r="F8" s="28">
        <v>16915</v>
      </c>
      <c r="G8" s="28">
        <v>17577</v>
      </c>
      <c r="H8" s="28">
        <v>16335</v>
      </c>
      <c r="I8" s="28">
        <v>16918</v>
      </c>
      <c r="J8" s="28">
        <v>14150</v>
      </c>
      <c r="K8" s="28">
        <v>17806</v>
      </c>
      <c r="L8" s="28">
        <v>16574</v>
      </c>
      <c r="M8" s="28">
        <v>9450</v>
      </c>
      <c r="N8" s="28">
        <v>12956</v>
      </c>
      <c r="O8" s="28">
        <v>13626</v>
      </c>
      <c r="P8" s="28">
        <v>11154</v>
      </c>
      <c r="Q8" s="28">
        <v>9166</v>
      </c>
      <c r="R8" s="28">
        <v>11709</v>
      </c>
      <c r="S8" s="28">
        <v>11535</v>
      </c>
    </row>
    <row r="9" spans="2:21" x14ac:dyDescent="0.25">
      <c r="B9" s="38" t="s">
        <v>2</v>
      </c>
      <c r="C9" s="41">
        <f t="shared" ref="C9:L9" si="0">SUM(C7:C8)</f>
        <v>250985</v>
      </c>
      <c r="D9" s="41">
        <f t="shared" si="0"/>
        <v>230519</v>
      </c>
      <c r="E9" s="41">
        <f t="shared" si="0"/>
        <v>206016</v>
      </c>
      <c r="F9" s="41">
        <f t="shared" si="0"/>
        <v>240652</v>
      </c>
      <c r="G9" s="41">
        <f t="shared" si="0"/>
        <v>277410</v>
      </c>
      <c r="H9" s="41">
        <f t="shared" si="0"/>
        <v>265360</v>
      </c>
      <c r="I9" s="41">
        <f t="shared" si="0"/>
        <v>261945</v>
      </c>
      <c r="J9" s="41">
        <f t="shared" si="0"/>
        <v>253109</v>
      </c>
      <c r="K9" s="41">
        <f t="shared" si="0"/>
        <v>329994</v>
      </c>
      <c r="L9" s="41">
        <f t="shared" si="0"/>
        <v>414580</v>
      </c>
      <c r="M9" s="41">
        <f t="shared" ref="M9:P9" si="1">SUM(M7:M8)</f>
        <v>305231</v>
      </c>
      <c r="N9" s="41">
        <f t="shared" si="1"/>
        <v>318493</v>
      </c>
      <c r="O9" s="41">
        <f t="shared" si="1"/>
        <v>363441</v>
      </c>
      <c r="P9" s="41">
        <f t="shared" si="1"/>
        <v>324013</v>
      </c>
      <c r="Q9" s="41">
        <f t="shared" ref="Q9:S9" si="2">SUM(Q7:Q8)</f>
        <v>277837</v>
      </c>
      <c r="R9" s="41">
        <f t="shared" si="2"/>
        <v>277891</v>
      </c>
      <c r="S9" s="41">
        <f t="shared" si="2"/>
        <v>342093</v>
      </c>
    </row>
    <row r="10" spans="2:21" x14ac:dyDescent="0.25">
      <c r="B10" s="26" t="s">
        <v>53</v>
      </c>
      <c r="C10" s="28"/>
      <c r="D10" s="28"/>
      <c r="E10" s="28"/>
      <c r="F10" s="28"/>
      <c r="G10" s="28"/>
      <c r="H10" s="28"/>
      <c r="I10" s="28"/>
      <c r="J10" s="28"/>
      <c r="K10" s="28"/>
      <c r="L10" s="28"/>
      <c r="M10" s="28"/>
      <c r="N10" s="28"/>
      <c r="O10" s="28"/>
      <c r="P10" s="28"/>
      <c r="Q10" s="28"/>
      <c r="R10" s="28"/>
      <c r="S10" s="28"/>
    </row>
    <row r="11" spans="2:21" x14ac:dyDescent="0.25">
      <c r="B11" s="27" t="s">
        <v>3</v>
      </c>
      <c r="C11" s="28">
        <v>47372</v>
      </c>
      <c r="D11" s="28">
        <v>38373</v>
      </c>
      <c r="E11" s="28">
        <v>39776</v>
      </c>
      <c r="F11" s="28">
        <v>52035</v>
      </c>
      <c r="G11" s="28">
        <v>54610</v>
      </c>
      <c r="H11" s="28">
        <v>56926</v>
      </c>
      <c r="I11" s="28">
        <v>60988</v>
      </c>
      <c r="J11" s="28">
        <v>56021</v>
      </c>
      <c r="K11" s="28">
        <v>93078</v>
      </c>
      <c r="L11" s="28">
        <v>105241</v>
      </c>
      <c r="M11" s="28">
        <v>88785</v>
      </c>
      <c r="N11" s="28">
        <v>97691</v>
      </c>
      <c r="O11" s="28">
        <v>112172</v>
      </c>
      <c r="P11" s="28">
        <v>91803</v>
      </c>
      <c r="Q11" s="28">
        <v>83136</v>
      </c>
      <c r="R11" s="28">
        <v>84004</v>
      </c>
      <c r="S11" s="28">
        <v>100826</v>
      </c>
    </row>
    <row r="12" spans="2:21" x14ac:dyDescent="0.25">
      <c r="B12" s="27" t="s">
        <v>4</v>
      </c>
      <c r="C12" s="28">
        <v>105041</v>
      </c>
      <c r="D12" s="28">
        <v>97332</v>
      </c>
      <c r="E12" s="28">
        <v>87262</v>
      </c>
      <c r="F12" s="28">
        <v>88643</v>
      </c>
      <c r="G12" s="28">
        <v>115881</v>
      </c>
      <c r="H12" s="28">
        <v>124024</v>
      </c>
      <c r="I12" s="28">
        <v>131616</v>
      </c>
      <c r="J12" s="28">
        <v>117840</v>
      </c>
      <c r="K12" s="28">
        <v>150582</v>
      </c>
      <c r="L12" s="28">
        <v>141899</v>
      </c>
      <c r="M12" s="28">
        <v>129475</v>
      </c>
      <c r="N12" s="28">
        <v>139827</v>
      </c>
      <c r="O12" s="28">
        <v>177612</v>
      </c>
      <c r="P12" s="28">
        <v>157249</v>
      </c>
      <c r="Q12" s="28">
        <v>154034.31445238</v>
      </c>
      <c r="R12" s="28">
        <v>160560</v>
      </c>
      <c r="S12" s="28">
        <v>189740</v>
      </c>
      <c r="U12" s="81"/>
    </row>
    <row r="13" spans="2:21" x14ac:dyDescent="0.25">
      <c r="B13" s="27" t="s">
        <v>5</v>
      </c>
      <c r="C13" s="28">
        <v>45806</v>
      </c>
      <c r="D13" s="28">
        <v>39925</v>
      </c>
      <c r="E13" s="28">
        <v>38104</v>
      </c>
      <c r="F13" s="28">
        <v>42754</v>
      </c>
      <c r="G13" s="28">
        <v>62111</v>
      </c>
      <c r="H13" s="28">
        <v>65312</v>
      </c>
      <c r="I13" s="28">
        <v>59846</v>
      </c>
      <c r="J13" s="28">
        <v>59913</v>
      </c>
      <c r="K13" s="28">
        <v>82425</v>
      </c>
      <c r="L13" s="28">
        <v>76589</v>
      </c>
      <c r="M13" s="28">
        <v>62423</v>
      </c>
      <c r="N13" s="28">
        <v>78419</v>
      </c>
      <c r="O13" s="28">
        <v>94643</v>
      </c>
      <c r="P13" s="28">
        <v>89224</v>
      </c>
      <c r="Q13" s="28">
        <v>76215</v>
      </c>
      <c r="R13" s="28">
        <v>74817</v>
      </c>
      <c r="S13" s="28">
        <v>94077</v>
      </c>
    </row>
    <row r="14" spans="2:21" x14ac:dyDescent="0.25">
      <c r="B14" s="27" t="s">
        <v>54</v>
      </c>
      <c r="C14" s="28">
        <v>1724</v>
      </c>
      <c r="D14" s="28">
        <v>2051</v>
      </c>
      <c r="E14" s="28">
        <v>1848</v>
      </c>
      <c r="F14" s="28">
        <v>3842</v>
      </c>
      <c r="G14" s="28">
        <v>1889</v>
      </c>
      <c r="H14" s="28">
        <v>2241</v>
      </c>
      <c r="I14" s="28">
        <v>2647</v>
      </c>
      <c r="J14" s="28">
        <v>2629</v>
      </c>
      <c r="K14" s="28">
        <v>3668</v>
      </c>
      <c r="L14" s="28">
        <v>3537</v>
      </c>
      <c r="M14" s="28">
        <v>3237</v>
      </c>
      <c r="N14" s="28">
        <v>5198</v>
      </c>
      <c r="O14" s="28">
        <v>6593</v>
      </c>
      <c r="P14" s="28">
        <v>6587</v>
      </c>
      <c r="Q14" s="28">
        <v>5824</v>
      </c>
      <c r="R14" s="28">
        <v>7131</v>
      </c>
      <c r="S14" s="28">
        <v>19075</v>
      </c>
    </row>
    <row r="15" spans="2:21" x14ac:dyDescent="0.25">
      <c r="B15" s="29" t="s">
        <v>6</v>
      </c>
      <c r="C15" s="30">
        <f t="shared" ref="C15:K15" si="3">SUM(C11:C14)</f>
        <v>199943</v>
      </c>
      <c r="D15" s="30">
        <f t="shared" si="3"/>
        <v>177681</v>
      </c>
      <c r="E15" s="30">
        <f t="shared" si="3"/>
        <v>166990</v>
      </c>
      <c r="F15" s="30">
        <f t="shared" si="3"/>
        <v>187274</v>
      </c>
      <c r="G15" s="30">
        <f t="shared" si="3"/>
        <v>234491</v>
      </c>
      <c r="H15" s="30">
        <f t="shared" si="3"/>
        <v>248503</v>
      </c>
      <c r="I15" s="30">
        <f t="shared" si="3"/>
        <v>255097</v>
      </c>
      <c r="J15" s="30">
        <f t="shared" si="3"/>
        <v>236403</v>
      </c>
      <c r="K15" s="30">
        <f t="shared" si="3"/>
        <v>329753</v>
      </c>
      <c r="L15" s="30">
        <f t="shared" ref="L15:M15" si="4">SUM(L11:L14)</f>
        <v>327266</v>
      </c>
      <c r="M15" s="30">
        <f t="shared" si="4"/>
        <v>283920</v>
      </c>
      <c r="N15" s="30">
        <f t="shared" ref="N15:O15" si="5">SUM(N11:N14)</f>
        <v>321135</v>
      </c>
      <c r="O15" s="30">
        <f t="shared" si="5"/>
        <v>391020</v>
      </c>
      <c r="P15" s="30">
        <f t="shared" ref="P15:Q15" si="6">SUM(P11:P14)</f>
        <v>344863</v>
      </c>
      <c r="Q15" s="30">
        <f t="shared" si="6"/>
        <v>319209.31445238</v>
      </c>
      <c r="R15" s="30">
        <f t="shared" ref="R15:S15" si="7">SUM(R11:R14)</f>
        <v>326512</v>
      </c>
      <c r="S15" s="30">
        <f t="shared" si="7"/>
        <v>403718</v>
      </c>
    </row>
    <row r="16" spans="2:21" x14ac:dyDescent="0.25">
      <c r="B16" s="32" t="s">
        <v>7</v>
      </c>
      <c r="C16" s="33">
        <f t="shared" ref="C16:K16" si="8">C15+C9</f>
        <v>450928</v>
      </c>
      <c r="D16" s="33">
        <f t="shared" si="8"/>
        <v>408200</v>
      </c>
      <c r="E16" s="33">
        <f t="shared" si="8"/>
        <v>373006</v>
      </c>
      <c r="F16" s="33">
        <f t="shared" si="8"/>
        <v>427926</v>
      </c>
      <c r="G16" s="33">
        <f t="shared" si="8"/>
        <v>511901</v>
      </c>
      <c r="H16" s="33">
        <f t="shared" si="8"/>
        <v>513863</v>
      </c>
      <c r="I16" s="33">
        <f t="shared" si="8"/>
        <v>517042</v>
      </c>
      <c r="J16" s="33">
        <f t="shared" si="8"/>
        <v>489512</v>
      </c>
      <c r="K16" s="33">
        <f t="shared" si="8"/>
        <v>659747</v>
      </c>
      <c r="L16" s="33">
        <f t="shared" ref="L16:M16" si="9">L15+L9</f>
        <v>741846</v>
      </c>
      <c r="M16" s="33">
        <f t="shared" si="9"/>
        <v>589151</v>
      </c>
      <c r="N16" s="33">
        <f t="shared" ref="N16:O16" si="10">N15+N9</f>
        <v>639628</v>
      </c>
      <c r="O16" s="33">
        <f t="shared" si="10"/>
        <v>754461</v>
      </c>
      <c r="P16" s="33">
        <f t="shared" ref="P16:Q16" si="11">P15+P9</f>
        <v>668876</v>
      </c>
      <c r="Q16" s="33">
        <f t="shared" si="11"/>
        <v>597046.31445237994</v>
      </c>
      <c r="R16" s="33">
        <f t="shared" ref="R16:S16" si="12">R15+R9</f>
        <v>604403</v>
      </c>
      <c r="S16" s="33">
        <f t="shared" si="12"/>
        <v>745811</v>
      </c>
    </row>
    <row r="17" spans="2:20" x14ac:dyDescent="0.25">
      <c r="B17" s="26" t="s">
        <v>8</v>
      </c>
      <c r="C17" s="28"/>
      <c r="D17" s="28"/>
      <c r="E17" s="28"/>
      <c r="F17" s="28"/>
      <c r="G17" s="28"/>
      <c r="H17" s="28"/>
      <c r="I17" s="28"/>
      <c r="J17" s="28"/>
      <c r="K17" s="28"/>
      <c r="L17" s="28"/>
      <c r="M17" s="28"/>
      <c r="N17" s="28"/>
      <c r="O17" s="28"/>
      <c r="P17" s="28"/>
      <c r="Q17" s="28"/>
      <c r="R17" s="28"/>
      <c r="S17" s="28"/>
    </row>
    <row r="18" spans="2:20" x14ac:dyDescent="0.25">
      <c r="B18" s="27" t="s">
        <v>27</v>
      </c>
      <c r="C18" s="34" t="s">
        <v>12</v>
      </c>
      <c r="D18" s="34" t="s">
        <v>12</v>
      </c>
      <c r="E18" s="34" t="s">
        <v>12</v>
      </c>
      <c r="F18" s="34" t="s">
        <v>12</v>
      </c>
      <c r="G18" s="34" t="s">
        <v>12</v>
      </c>
      <c r="H18" s="34" t="s">
        <v>12</v>
      </c>
      <c r="I18" s="34" t="s">
        <v>12</v>
      </c>
      <c r="J18" s="28">
        <v>609650</v>
      </c>
      <c r="K18" s="28">
        <v>1430497</v>
      </c>
      <c r="L18" s="28">
        <v>943223</v>
      </c>
      <c r="M18" s="28">
        <v>745692</v>
      </c>
      <c r="N18" s="28">
        <v>813921</v>
      </c>
      <c r="O18" s="28">
        <v>1108699</v>
      </c>
      <c r="P18" s="28">
        <v>871904</v>
      </c>
      <c r="Q18" s="28">
        <v>910439</v>
      </c>
      <c r="R18" s="28">
        <v>1183410</v>
      </c>
      <c r="S18" s="28">
        <v>1554715.844</v>
      </c>
    </row>
    <row r="19" spans="2:20" x14ac:dyDescent="0.25">
      <c r="B19" s="27" t="s">
        <v>9</v>
      </c>
      <c r="C19" s="28">
        <v>14079</v>
      </c>
      <c r="D19" s="28">
        <v>12550</v>
      </c>
      <c r="E19" s="28">
        <v>12505</v>
      </c>
      <c r="F19" s="28">
        <v>14345</v>
      </c>
      <c r="G19" s="28">
        <v>14276</v>
      </c>
      <c r="H19" s="28">
        <v>13174</v>
      </c>
      <c r="I19" s="28">
        <v>11661</v>
      </c>
      <c r="J19" s="28">
        <v>10787</v>
      </c>
      <c r="K19" s="28">
        <v>14381</v>
      </c>
      <c r="L19" s="28">
        <v>12371</v>
      </c>
      <c r="M19" s="28">
        <v>14984</v>
      </c>
      <c r="N19" s="28">
        <v>12355</v>
      </c>
      <c r="O19" s="28">
        <v>12169</v>
      </c>
      <c r="P19" s="28">
        <v>16363</v>
      </c>
      <c r="Q19" s="28">
        <v>19295</v>
      </c>
      <c r="R19" s="28">
        <v>22685</v>
      </c>
      <c r="S19" s="28">
        <v>26518</v>
      </c>
      <c r="T19" s="28"/>
    </row>
    <row r="20" spans="2:20" x14ac:dyDescent="0.25">
      <c r="B20" s="29" t="s">
        <v>10</v>
      </c>
      <c r="C20" s="30">
        <f t="shared" ref="C20:H20" si="13">C19</f>
        <v>14079</v>
      </c>
      <c r="D20" s="30">
        <f t="shared" si="13"/>
        <v>12550</v>
      </c>
      <c r="E20" s="30">
        <f t="shared" si="13"/>
        <v>12505</v>
      </c>
      <c r="F20" s="30">
        <f t="shared" si="13"/>
        <v>14345</v>
      </c>
      <c r="G20" s="30">
        <f t="shared" si="13"/>
        <v>14276</v>
      </c>
      <c r="H20" s="30">
        <f t="shared" si="13"/>
        <v>13174</v>
      </c>
      <c r="I20" s="30">
        <f>I19</f>
        <v>11661</v>
      </c>
      <c r="J20" s="30">
        <f t="shared" ref="J20:O20" si="14">SUM(J18:J19)</f>
        <v>620437</v>
      </c>
      <c r="K20" s="30">
        <f t="shared" si="14"/>
        <v>1444878</v>
      </c>
      <c r="L20" s="30">
        <f t="shared" si="14"/>
        <v>955594</v>
      </c>
      <c r="M20" s="30">
        <f t="shared" si="14"/>
        <v>760676</v>
      </c>
      <c r="N20" s="30">
        <f t="shared" si="14"/>
        <v>826276</v>
      </c>
      <c r="O20" s="30">
        <f t="shared" si="14"/>
        <v>1120868</v>
      </c>
      <c r="P20" s="30">
        <f t="shared" ref="P20:Q20" si="15">SUM(P18:P19)</f>
        <v>888267</v>
      </c>
      <c r="Q20" s="30">
        <f t="shared" si="15"/>
        <v>929734</v>
      </c>
      <c r="R20" s="30">
        <f t="shared" ref="R20:S20" si="16">SUM(R18:R19)</f>
        <v>1206095</v>
      </c>
      <c r="S20" s="30">
        <f t="shared" si="16"/>
        <v>1581233.844</v>
      </c>
    </row>
    <row r="21" spans="2:20" x14ac:dyDescent="0.25">
      <c r="B21" s="35" t="s">
        <v>28</v>
      </c>
      <c r="C21" s="33">
        <f t="shared" ref="C21:K21" si="17">C20+C16</f>
        <v>465007</v>
      </c>
      <c r="D21" s="33">
        <f t="shared" si="17"/>
        <v>420750</v>
      </c>
      <c r="E21" s="33">
        <f t="shared" si="17"/>
        <v>385511</v>
      </c>
      <c r="F21" s="33">
        <f t="shared" si="17"/>
        <v>442271</v>
      </c>
      <c r="G21" s="33">
        <f t="shared" si="17"/>
        <v>526177</v>
      </c>
      <c r="H21" s="33">
        <f t="shared" si="17"/>
        <v>527037</v>
      </c>
      <c r="I21" s="33">
        <f t="shared" si="17"/>
        <v>528703</v>
      </c>
      <c r="J21" s="33">
        <f t="shared" si="17"/>
        <v>1109949</v>
      </c>
      <c r="K21" s="33">
        <f t="shared" si="17"/>
        <v>2104625</v>
      </c>
      <c r="L21" s="33">
        <f t="shared" ref="L21:M21" si="18">L20+L16</f>
        <v>1697440</v>
      </c>
      <c r="M21" s="33">
        <f t="shared" si="18"/>
        <v>1349827</v>
      </c>
      <c r="N21" s="33">
        <f t="shared" ref="N21:O21" si="19">N20+N16</f>
        <v>1465904</v>
      </c>
      <c r="O21" s="33">
        <f t="shared" si="19"/>
        <v>1875329</v>
      </c>
      <c r="P21" s="33">
        <f t="shared" ref="P21:Q21" si="20">P20+P16</f>
        <v>1557143</v>
      </c>
      <c r="Q21" s="33">
        <f t="shared" si="20"/>
        <v>1526780.3144523799</v>
      </c>
      <c r="R21" s="33">
        <f t="shared" ref="R21:S21" si="21">R20+R16</f>
        <v>1810498</v>
      </c>
      <c r="S21" s="33">
        <f t="shared" si="21"/>
        <v>2327044.844</v>
      </c>
    </row>
    <row r="22" spans="2:20" x14ac:dyDescent="0.25">
      <c r="B22" s="68"/>
      <c r="C22" s="69"/>
      <c r="D22" s="69"/>
      <c r="E22" s="69"/>
      <c r="F22" s="69"/>
      <c r="G22" s="69"/>
      <c r="H22" s="69"/>
      <c r="I22" s="69"/>
      <c r="J22" s="69"/>
      <c r="K22" s="69"/>
      <c r="L22" s="69"/>
      <c r="M22" s="69"/>
      <c r="N22" s="69"/>
      <c r="O22" s="69"/>
      <c r="P22" s="69"/>
      <c r="Q22" s="69"/>
      <c r="R22" s="69"/>
      <c r="S22" s="69"/>
    </row>
    <row r="23" spans="2:20" x14ac:dyDescent="0.25">
      <c r="B23" s="35" t="s">
        <v>50</v>
      </c>
      <c r="C23" s="70">
        <v>0.18</v>
      </c>
      <c r="D23" s="70">
        <v>0.22</v>
      </c>
      <c r="E23" s="70">
        <v>0.23</v>
      </c>
      <c r="F23" s="70">
        <v>0.27</v>
      </c>
      <c r="G23" s="70">
        <v>0.26</v>
      </c>
      <c r="H23" s="70">
        <v>0.25</v>
      </c>
      <c r="I23" s="70">
        <v>0.27</v>
      </c>
      <c r="J23" s="70">
        <v>0.27</v>
      </c>
      <c r="K23" s="70">
        <v>0.31</v>
      </c>
      <c r="L23" s="70">
        <v>0.32</v>
      </c>
      <c r="M23" s="70">
        <v>0.33</v>
      </c>
      <c r="N23" s="70">
        <v>0.34</v>
      </c>
      <c r="O23" s="70">
        <v>0.33</v>
      </c>
      <c r="P23" s="70">
        <v>0.32</v>
      </c>
      <c r="Q23" s="70">
        <v>0.31</v>
      </c>
      <c r="R23" s="70">
        <v>0.32</v>
      </c>
      <c r="S23" s="70">
        <v>0.31</v>
      </c>
    </row>
    <row r="24" spans="2:20" x14ac:dyDescent="0.25">
      <c r="B24" s="68"/>
      <c r="C24" s="77"/>
      <c r="D24" s="77"/>
      <c r="E24" s="77"/>
      <c r="F24" s="77"/>
      <c r="G24" s="77"/>
      <c r="H24" s="77"/>
      <c r="I24" s="77"/>
      <c r="J24" s="77"/>
      <c r="K24" s="77"/>
      <c r="L24" s="77"/>
      <c r="M24" s="77"/>
      <c r="N24" s="77"/>
      <c r="O24" s="77"/>
      <c r="P24" s="77"/>
      <c r="Q24" s="77"/>
      <c r="R24" s="77"/>
      <c r="S24" s="77"/>
    </row>
    <row r="25" spans="2:20" x14ac:dyDescent="0.25">
      <c r="B25" s="26" t="s">
        <v>81</v>
      </c>
      <c r="C25" s="34" t="s">
        <v>12</v>
      </c>
      <c r="D25" s="34" t="s">
        <v>12</v>
      </c>
      <c r="E25" s="34" t="s">
        <v>12</v>
      </c>
      <c r="F25" s="34" t="s">
        <v>12</v>
      </c>
      <c r="G25" s="34" t="s">
        <v>12</v>
      </c>
      <c r="H25" s="34" t="s">
        <v>12</v>
      </c>
      <c r="I25" s="34" t="s">
        <v>12</v>
      </c>
      <c r="J25" s="34" t="s">
        <v>12</v>
      </c>
      <c r="K25" s="34" t="s">
        <v>12</v>
      </c>
      <c r="L25" s="34" t="s">
        <v>12</v>
      </c>
      <c r="M25" s="34" t="s">
        <v>12</v>
      </c>
      <c r="N25" s="34" t="s">
        <v>12</v>
      </c>
      <c r="O25" s="34" t="s">
        <v>12</v>
      </c>
      <c r="P25" s="69">
        <v>18746</v>
      </c>
      <c r="Q25" s="69">
        <v>17360</v>
      </c>
      <c r="R25" s="69">
        <v>17920</v>
      </c>
      <c r="S25" s="69">
        <v>7091</v>
      </c>
    </row>
    <row r="26" spans="2:20" x14ac:dyDescent="0.25">
      <c r="P26" s="80"/>
      <c r="Q26" s="80"/>
      <c r="R26" s="80"/>
      <c r="S26" s="80"/>
    </row>
    <row r="27" spans="2:20" x14ac:dyDescent="0.25">
      <c r="B27" s="48" t="s">
        <v>43</v>
      </c>
      <c r="C27" s="47"/>
      <c r="D27" s="47"/>
      <c r="E27" s="47"/>
      <c r="F27" s="47"/>
      <c r="G27" s="47"/>
      <c r="H27" s="47"/>
      <c r="I27" s="47"/>
      <c r="J27" s="47"/>
      <c r="K27" s="47"/>
      <c r="L27" s="47"/>
      <c r="M27" s="47"/>
      <c r="N27" s="47"/>
      <c r="O27" s="47"/>
      <c r="P27" s="47"/>
      <c r="Q27" s="47"/>
      <c r="R27" s="47"/>
      <c r="S27" s="47"/>
    </row>
    <row r="28" spans="2:20" x14ac:dyDescent="0.25">
      <c r="B28" s="14"/>
      <c r="C28" s="15" t="s">
        <v>15</v>
      </c>
      <c r="D28" s="15" t="s">
        <v>16</v>
      </c>
      <c r="E28" s="15" t="s">
        <v>17</v>
      </c>
      <c r="F28" s="15" t="s">
        <v>18</v>
      </c>
      <c r="G28" s="15" t="s">
        <v>19</v>
      </c>
      <c r="H28" s="15" t="s">
        <v>20</v>
      </c>
      <c r="I28" s="15" t="s">
        <v>21</v>
      </c>
      <c r="J28" s="15" t="s">
        <v>22</v>
      </c>
      <c r="K28" s="15" t="s">
        <v>23</v>
      </c>
      <c r="L28" s="15" t="s">
        <v>48</v>
      </c>
      <c r="M28" s="15" t="s">
        <v>51</v>
      </c>
      <c r="N28" s="15" t="s">
        <v>52</v>
      </c>
      <c r="O28" s="15" t="s">
        <v>55</v>
      </c>
      <c r="P28" s="15" t="s">
        <v>57</v>
      </c>
      <c r="Q28" s="15" t="s">
        <v>77</v>
      </c>
      <c r="R28" s="15" t="s">
        <v>82</v>
      </c>
      <c r="S28" s="15" t="s">
        <v>87</v>
      </c>
    </row>
    <row r="29" spans="2:20" x14ac:dyDescent="0.25">
      <c r="B29" s="5" t="s">
        <v>47</v>
      </c>
      <c r="C29" s="14"/>
      <c r="D29" s="14"/>
      <c r="E29" s="14"/>
      <c r="F29" s="14"/>
      <c r="G29" s="14"/>
      <c r="H29" s="14"/>
      <c r="I29" s="14"/>
      <c r="J29" s="14"/>
      <c r="K29" s="14"/>
      <c r="L29" s="14"/>
      <c r="M29" s="14"/>
      <c r="N29" s="14"/>
      <c r="O29" s="14"/>
      <c r="P29" s="14"/>
      <c r="Q29" s="14"/>
      <c r="R29" s="14"/>
      <c r="S29" s="14"/>
    </row>
    <row r="30" spans="2:20" x14ac:dyDescent="0.25">
      <c r="B30" s="6" t="s">
        <v>0</v>
      </c>
      <c r="C30" s="8">
        <v>3877.4262295081967</v>
      </c>
      <c r="D30" s="8">
        <v>3364.1875</v>
      </c>
      <c r="E30" s="8">
        <v>3046.8253968253966</v>
      </c>
      <c r="F30" s="8">
        <v>3667.8196721311474</v>
      </c>
      <c r="G30" s="8">
        <v>4259.5573770491801</v>
      </c>
      <c r="H30" s="8">
        <v>3952.7777777777778</v>
      </c>
      <c r="I30" s="8">
        <v>3828.546875</v>
      </c>
      <c r="J30" s="8">
        <v>3854.1774193548385</v>
      </c>
      <c r="K30" s="8">
        <v>5035</v>
      </c>
      <c r="L30" s="8">
        <v>6318</v>
      </c>
      <c r="M30" s="8">
        <v>4622</v>
      </c>
      <c r="N30" s="8">
        <v>4928</v>
      </c>
      <c r="O30" s="8">
        <v>5735</v>
      </c>
      <c r="P30" s="8">
        <v>4966</v>
      </c>
      <c r="Q30" s="8">
        <v>4198</v>
      </c>
      <c r="R30" s="8">
        <v>4293</v>
      </c>
      <c r="S30" s="8">
        <v>5332</v>
      </c>
    </row>
    <row r="31" spans="2:20" x14ac:dyDescent="0.25">
      <c r="B31" s="6" t="s">
        <v>1</v>
      </c>
      <c r="C31" s="8">
        <v>237.08196721311475</v>
      </c>
      <c r="D31" s="8">
        <v>237.671875</v>
      </c>
      <c r="E31" s="8">
        <v>223.26984126984127</v>
      </c>
      <c r="F31" s="8">
        <v>277.29508196721309</v>
      </c>
      <c r="G31" s="8">
        <v>288.14754098360658</v>
      </c>
      <c r="H31" s="8">
        <v>259.28571428571428</v>
      </c>
      <c r="I31" s="8">
        <v>264.34375</v>
      </c>
      <c r="J31" s="8">
        <v>228.2258064516129</v>
      </c>
      <c r="K31" s="8">
        <v>287</v>
      </c>
      <c r="L31" s="8">
        <v>263</v>
      </c>
      <c r="M31" s="8">
        <v>148</v>
      </c>
      <c r="N31" s="8">
        <v>209</v>
      </c>
      <c r="O31" s="8">
        <v>223</v>
      </c>
      <c r="P31" s="8">
        <v>177</v>
      </c>
      <c r="Q31" s="8">
        <v>143</v>
      </c>
      <c r="R31" s="8">
        <v>189</v>
      </c>
      <c r="S31" s="8">
        <v>186</v>
      </c>
    </row>
    <row r="32" spans="2:20" x14ac:dyDescent="0.25">
      <c r="B32" s="7" t="s">
        <v>2</v>
      </c>
      <c r="C32" s="10">
        <f t="shared" ref="C32:L32" si="22">SUM(C30:C31)</f>
        <v>4114.5081967213118</v>
      </c>
      <c r="D32" s="10">
        <f t="shared" si="22"/>
        <v>3601.859375</v>
      </c>
      <c r="E32" s="10">
        <f t="shared" si="22"/>
        <v>3270.0952380952381</v>
      </c>
      <c r="F32" s="10">
        <f t="shared" si="22"/>
        <v>3945.1147540983607</v>
      </c>
      <c r="G32" s="10">
        <f t="shared" si="22"/>
        <v>4547.7049180327867</v>
      </c>
      <c r="H32" s="10">
        <f t="shared" si="22"/>
        <v>4212.063492063492</v>
      </c>
      <c r="I32" s="10">
        <f t="shared" si="22"/>
        <v>4092.890625</v>
      </c>
      <c r="J32" s="10">
        <f t="shared" si="22"/>
        <v>4082.4032258064512</v>
      </c>
      <c r="K32" s="10">
        <f t="shared" si="22"/>
        <v>5322</v>
      </c>
      <c r="L32" s="10">
        <f t="shared" si="22"/>
        <v>6581</v>
      </c>
      <c r="M32" s="10">
        <f t="shared" ref="M32:P32" si="23">SUM(M30:M31)</f>
        <v>4770</v>
      </c>
      <c r="N32" s="10">
        <f t="shared" si="23"/>
        <v>5137</v>
      </c>
      <c r="O32" s="10">
        <f t="shared" si="23"/>
        <v>5958</v>
      </c>
      <c r="P32" s="10">
        <f t="shared" si="23"/>
        <v>5143</v>
      </c>
      <c r="Q32" s="10">
        <f t="shared" ref="Q32:S32" si="24">SUM(Q30:Q31)</f>
        <v>4341</v>
      </c>
      <c r="R32" s="10">
        <f t="shared" si="24"/>
        <v>4482</v>
      </c>
      <c r="S32" s="10">
        <f t="shared" si="24"/>
        <v>5518</v>
      </c>
    </row>
    <row r="33" spans="2:21" x14ac:dyDescent="0.25">
      <c r="B33" s="26" t="s">
        <v>53</v>
      </c>
      <c r="C33" s="8"/>
      <c r="D33" s="8"/>
      <c r="E33" s="8"/>
      <c r="F33" s="8"/>
      <c r="G33" s="8"/>
      <c r="H33" s="8"/>
      <c r="I33" s="8"/>
      <c r="J33" s="8"/>
      <c r="K33" s="8"/>
      <c r="L33" s="8"/>
      <c r="M33" s="8"/>
      <c r="N33" s="8"/>
      <c r="O33" s="8"/>
      <c r="P33" s="8"/>
      <c r="Q33" s="8"/>
      <c r="R33" s="8"/>
      <c r="S33" s="8"/>
    </row>
    <row r="34" spans="2:21" x14ac:dyDescent="0.25">
      <c r="B34" s="27" t="s">
        <v>3</v>
      </c>
      <c r="C34" s="8">
        <v>776.59016393442619</v>
      </c>
      <c r="D34" s="8">
        <v>599.578125</v>
      </c>
      <c r="E34" s="8">
        <v>631.3650793650794</v>
      </c>
      <c r="F34" s="8">
        <v>853.03278688524586</v>
      </c>
      <c r="G34" s="8">
        <v>895.24590163934431</v>
      </c>
      <c r="H34" s="8">
        <v>903.58730158730157</v>
      </c>
      <c r="I34" s="8">
        <v>952.9375</v>
      </c>
      <c r="J34" s="8">
        <v>904</v>
      </c>
      <c r="K34" s="8">
        <v>1501</v>
      </c>
      <c r="L34" s="8">
        <v>1670</v>
      </c>
      <c r="M34" s="8">
        <v>1387</v>
      </c>
      <c r="N34" s="8">
        <v>1576</v>
      </c>
      <c r="O34" s="8">
        <v>1839</v>
      </c>
      <c r="P34" s="8">
        <v>1457</v>
      </c>
      <c r="Q34" s="8">
        <v>1299</v>
      </c>
      <c r="R34" s="8">
        <v>1355</v>
      </c>
      <c r="S34" s="8">
        <v>1626</v>
      </c>
    </row>
    <row r="35" spans="2:21" x14ac:dyDescent="0.25">
      <c r="B35" s="27" t="s">
        <v>4</v>
      </c>
      <c r="C35" s="8">
        <v>1721.983606557377</v>
      </c>
      <c r="D35" s="8">
        <v>1520.8125</v>
      </c>
      <c r="E35" s="8">
        <v>1385.1111111111111</v>
      </c>
      <c r="F35" s="8">
        <v>1453.1639344262296</v>
      </c>
      <c r="G35" s="8">
        <v>1899.688524590164</v>
      </c>
      <c r="H35" s="8">
        <v>1968.6349206349207</v>
      </c>
      <c r="I35" s="8">
        <v>2056.5</v>
      </c>
      <c r="J35" s="8">
        <v>1901</v>
      </c>
      <c r="K35" s="8">
        <v>2429</v>
      </c>
      <c r="L35" s="8">
        <v>2252</v>
      </c>
      <c r="M35" s="8">
        <v>2023</v>
      </c>
      <c r="N35" s="8">
        <v>2255</v>
      </c>
      <c r="O35" s="8">
        <v>2912</v>
      </c>
      <c r="P35" s="8">
        <v>2496</v>
      </c>
      <c r="Q35" s="8">
        <v>2407</v>
      </c>
      <c r="R35" s="8">
        <v>2590</v>
      </c>
      <c r="S35" s="8">
        <v>3060</v>
      </c>
      <c r="U35" s="82"/>
    </row>
    <row r="36" spans="2:21" x14ac:dyDescent="0.25">
      <c r="B36" s="27" t="s">
        <v>5</v>
      </c>
      <c r="C36" s="8">
        <v>727.07936507936506</v>
      </c>
      <c r="D36" s="8">
        <v>643.95161290322585</v>
      </c>
      <c r="E36" s="8">
        <v>595.375</v>
      </c>
      <c r="F36" s="8">
        <v>668.03125</v>
      </c>
      <c r="G36" s="8">
        <v>985.88888888888891</v>
      </c>
      <c r="H36" s="8">
        <v>1070.688524590164</v>
      </c>
      <c r="I36" s="8">
        <v>920.70769230769235</v>
      </c>
      <c r="J36" s="8">
        <v>936</v>
      </c>
      <c r="K36" s="8">
        <v>1288</v>
      </c>
      <c r="L36" s="8">
        <v>1256</v>
      </c>
      <c r="M36" s="8">
        <v>960</v>
      </c>
      <c r="N36" s="8">
        <v>1225</v>
      </c>
      <c r="O36" s="8">
        <v>1502</v>
      </c>
      <c r="P36" s="8">
        <v>1463</v>
      </c>
      <c r="Q36" s="8">
        <v>1173</v>
      </c>
      <c r="R36" s="8">
        <v>1169</v>
      </c>
      <c r="S36" s="8">
        <v>1493</v>
      </c>
    </row>
    <row r="37" spans="2:21" x14ac:dyDescent="0.25">
      <c r="B37" s="27" t="s">
        <v>54</v>
      </c>
      <c r="C37" s="8">
        <v>28</v>
      </c>
      <c r="D37" s="8">
        <v>32</v>
      </c>
      <c r="E37" s="8">
        <v>29</v>
      </c>
      <c r="F37" s="8">
        <v>63</v>
      </c>
      <c r="G37" s="8">
        <v>31</v>
      </c>
      <c r="H37" s="8">
        <v>36</v>
      </c>
      <c r="I37" s="8">
        <v>41</v>
      </c>
      <c r="J37" s="8">
        <v>42</v>
      </c>
      <c r="K37" s="8">
        <v>59</v>
      </c>
      <c r="L37" s="8">
        <v>56</v>
      </c>
      <c r="M37" s="8">
        <v>51</v>
      </c>
      <c r="N37" s="8">
        <v>84</v>
      </c>
      <c r="O37" s="8">
        <v>108</v>
      </c>
      <c r="P37" s="8">
        <v>105</v>
      </c>
      <c r="Q37" s="8">
        <v>91</v>
      </c>
      <c r="R37" s="8">
        <v>115</v>
      </c>
      <c r="S37" s="8">
        <v>308</v>
      </c>
    </row>
    <row r="38" spans="2:21" x14ac:dyDescent="0.25">
      <c r="B38" s="7" t="s">
        <v>6</v>
      </c>
      <c r="C38" s="10">
        <f t="shared" ref="C38:K38" si="25">SUM(C34:C37)</f>
        <v>3253.6531355711686</v>
      </c>
      <c r="D38" s="10">
        <f t="shared" si="25"/>
        <v>2796.3422379032259</v>
      </c>
      <c r="E38" s="10">
        <f t="shared" si="25"/>
        <v>2640.8511904761904</v>
      </c>
      <c r="F38" s="10">
        <f t="shared" si="25"/>
        <v>3037.2279713114754</v>
      </c>
      <c r="G38" s="10">
        <f t="shared" si="25"/>
        <v>3811.8233151183967</v>
      </c>
      <c r="H38" s="10">
        <f t="shared" si="25"/>
        <v>3978.9107468123862</v>
      </c>
      <c r="I38" s="10">
        <f t="shared" si="25"/>
        <v>3971.1451923076925</v>
      </c>
      <c r="J38" s="10">
        <f t="shared" si="25"/>
        <v>3783</v>
      </c>
      <c r="K38" s="10">
        <f t="shared" si="25"/>
        <v>5277</v>
      </c>
      <c r="L38" s="10">
        <f t="shared" ref="L38:M38" si="26">SUM(L34:L37)</f>
        <v>5234</v>
      </c>
      <c r="M38" s="10">
        <f t="shared" si="26"/>
        <v>4421</v>
      </c>
      <c r="N38" s="10">
        <f t="shared" ref="N38:O38" si="27">SUM(N34:N37)</f>
        <v>5140</v>
      </c>
      <c r="O38" s="10">
        <f t="shared" si="27"/>
        <v>6361</v>
      </c>
      <c r="P38" s="10">
        <f t="shared" ref="P38:Q38" si="28">SUM(P34:P37)</f>
        <v>5521</v>
      </c>
      <c r="Q38" s="10">
        <f t="shared" si="28"/>
        <v>4970</v>
      </c>
      <c r="R38" s="10">
        <f t="shared" ref="R38:S38" si="29">SUM(R34:R37)</f>
        <v>5229</v>
      </c>
      <c r="S38" s="10">
        <f t="shared" si="29"/>
        <v>6487</v>
      </c>
    </row>
    <row r="39" spans="2:21" x14ac:dyDescent="0.25">
      <c r="B39" s="11" t="s">
        <v>7</v>
      </c>
      <c r="C39" s="9">
        <f t="shared" ref="C39:K39" si="30">C38+C32</f>
        <v>7368.1613322924804</v>
      </c>
      <c r="D39" s="9">
        <f t="shared" si="30"/>
        <v>6398.2016129032254</v>
      </c>
      <c r="E39" s="9">
        <f t="shared" si="30"/>
        <v>5910.9464285714284</v>
      </c>
      <c r="F39" s="9">
        <f t="shared" si="30"/>
        <v>6982.342725409836</v>
      </c>
      <c r="G39" s="9">
        <f t="shared" si="30"/>
        <v>8359.5282331511844</v>
      </c>
      <c r="H39" s="9">
        <f t="shared" si="30"/>
        <v>8190.9742388758787</v>
      </c>
      <c r="I39" s="9">
        <f t="shared" si="30"/>
        <v>8064.0358173076929</v>
      </c>
      <c r="J39" s="9">
        <f t="shared" si="30"/>
        <v>7865.4032258064508</v>
      </c>
      <c r="K39" s="9">
        <f t="shared" si="30"/>
        <v>10599</v>
      </c>
      <c r="L39" s="9">
        <f t="shared" ref="L39:M39" si="31">L38+L32</f>
        <v>11815</v>
      </c>
      <c r="M39" s="9">
        <f t="shared" si="31"/>
        <v>9191</v>
      </c>
      <c r="N39" s="9">
        <f t="shared" ref="N39:O39" si="32">N38+N32</f>
        <v>10277</v>
      </c>
      <c r="O39" s="9">
        <f t="shared" si="32"/>
        <v>12319</v>
      </c>
      <c r="P39" s="9">
        <f t="shared" ref="P39:Q39" si="33">P38+P32</f>
        <v>10664</v>
      </c>
      <c r="Q39" s="9">
        <f t="shared" si="33"/>
        <v>9311</v>
      </c>
      <c r="R39" s="9">
        <f t="shared" ref="R39:S39" si="34">R38+R32</f>
        <v>9711</v>
      </c>
      <c r="S39" s="9">
        <f t="shared" si="34"/>
        <v>12005</v>
      </c>
    </row>
    <row r="40" spans="2:21" x14ac:dyDescent="0.25">
      <c r="B40" s="5" t="s">
        <v>8</v>
      </c>
      <c r="C40" s="8"/>
      <c r="D40" s="8"/>
      <c r="E40" s="8"/>
      <c r="F40" s="8"/>
      <c r="G40" s="8"/>
      <c r="H40" s="8"/>
      <c r="I40" s="8"/>
      <c r="J40" s="8"/>
      <c r="K40" s="8"/>
      <c r="L40" s="8"/>
      <c r="M40" s="8"/>
      <c r="N40" s="8"/>
      <c r="O40" s="8"/>
      <c r="P40" s="8"/>
      <c r="Q40" s="8"/>
      <c r="R40" s="8"/>
      <c r="S40" s="8"/>
    </row>
    <row r="41" spans="2:21" x14ac:dyDescent="0.25">
      <c r="B41" s="6" t="s">
        <v>11</v>
      </c>
      <c r="C41" s="13" t="s">
        <v>12</v>
      </c>
      <c r="D41" s="13" t="s">
        <v>12</v>
      </c>
      <c r="E41" s="13" t="s">
        <v>12</v>
      </c>
      <c r="F41" s="13" t="s">
        <v>12</v>
      </c>
      <c r="G41" s="13" t="s">
        <v>12</v>
      </c>
      <c r="H41" s="13" t="s">
        <v>12</v>
      </c>
      <c r="I41" s="13" t="s">
        <v>12</v>
      </c>
      <c r="J41" s="8">
        <v>9833</v>
      </c>
      <c r="K41" s="8">
        <v>23073</v>
      </c>
      <c r="L41" s="8">
        <v>14972</v>
      </c>
      <c r="M41" s="8">
        <v>11651</v>
      </c>
      <c r="N41" s="8">
        <v>13128</v>
      </c>
      <c r="O41" s="8">
        <v>18175</v>
      </c>
      <c r="P41" s="8">
        <v>13850</v>
      </c>
      <c r="Q41" s="8">
        <v>14226</v>
      </c>
      <c r="R41" s="8">
        <v>19087</v>
      </c>
      <c r="S41" s="8">
        <v>25076</v>
      </c>
    </row>
    <row r="42" spans="2:21" x14ac:dyDescent="0.25">
      <c r="B42" s="6" t="s">
        <v>9</v>
      </c>
      <c r="C42" s="8">
        <v>230</v>
      </c>
      <c r="D42" s="8">
        <v>197</v>
      </c>
      <c r="E42" s="8">
        <v>198</v>
      </c>
      <c r="F42" s="8">
        <v>234</v>
      </c>
      <c r="G42" s="8">
        <v>233</v>
      </c>
      <c r="H42" s="8">
        <v>209</v>
      </c>
      <c r="I42" s="8">
        <v>182</v>
      </c>
      <c r="J42" s="8">
        <v>174</v>
      </c>
      <c r="K42" s="8">
        <v>232</v>
      </c>
      <c r="L42" s="8">
        <v>197</v>
      </c>
      <c r="M42" s="8">
        <v>234</v>
      </c>
      <c r="N42" s="8">
        <v>199</v>
      </c>
      <c r="O42" s="8">
        <v>199</v>
      </c>
      <c r="P42" s="8">
        <v>263</v>
      </c>
      <c r="Q42" s="8">
        <v>299</v>
      </c>
      <c r="R42" s="8">
        <v>360</v>
      </c>
      <c r="S42" s="8">
        <v>423</v>
      </c>
      <c r="T42" s="8"/>
    </row>
    <row r="43" spans="2:21" x14ac:dyDescent="0.25">
      <c r="B43" s="7" t="s">
        <v>10</v>
      </c>
      <c r="C43" s="10">
        <f t="shared" ref="C43:H43" si="35">C42</f>
        <v>230</v>
      </c>
      <c r="D43" s="10">
        <f t="shared" si="35"/>
        <v>197</v>
      </c>
      <c r="E43" s="10">
        <f t="shared" si="35"/>
        <v>198</v>
      </c>
      <c r="F43" s="10">
        <f t="shared" si="35"/>
        <v>234</v>
      </c>
      <c r="G43" s="10">
        <f t="shared" si="35"/>
        <v>233</v>
      </c>
      <c r="H43" s="10">
        <f t="shared" si="35"/>
        <v>209</v>
      </c>
      <c r="I43" s="10">
        <f>I42</f>
        <v>182</v>
      </c>
      <c r="J43" s="10">
        <f t="shared" ref="J43:O43" si="36">SUM(J41:J42)</f>
        <v>10007</v>
      </c>
      <c r="K43" s="10">
        <f t="shared" si="36"/>
        <v>23305</v>
      </c>
      <c r="L43" s="10">
        <f t="shared" si="36"/>
        <v>15169</v>
      </c>
      <c r="M43" s="10">
        <f t="shared" si="36"/>
        <v>11885</v>
      </c>
      <c r="N43" s="10">
        <f t="shared" si="36"/>
        <v>13327</v>
      </c>
      <c r="O43" s="10">
        <f t="shared" si="36"/>
        <v>18374</v>
      </c>
      <c r="P43" s="10">
        <f t="shared" ref="P43:Q43" si="37">SUM(P41:P42)</f>
        <v>14113</v>
      </c>
      <c r="Q43" s="10">
        <f t="shared" si="37"/>
        <v>14525</v>
      </c>
      <c r="R43" s="10">
        <f t="shared" ref="R43:S43" si="38">SUM(R41:R42)</f>
        <v>19447</v>
      </c>
      <c r="S43" s="10">
        <f t="shared" si="38"/>
        <v>25499</v>
      </c>
    </row>
    <row r="44" spans="2:21" x14ac:dyDescent="0.25">
      <c r="B44" s="12" t="s">
        <v>14</v>
      </c>
      <c r="C44" s="9">
        <f t="shared" ref="C44:K44" si="39">C43+C39</f>
        <v>7598.1613322924804</v>
      </c>
      <c r="D44" s="9">
        <f t="shared" si="39"/>
        <v>6595.2016129032254</v>
      </c>
      <c r="E44" s="9">
        <f t="shared" si="39"/>
        <v>6108.9464285714284</v>
      </c>
      <c r="F44" s="9">
        <f t="shared" si="39"/>
        <v>7216.342725409836</v>
      </c>
      <c r="G44" s="9">
        <f t="shared" si="39"/>
        <v>8592.5282331511844</v>
      </c>
      <c r="H44" s="9">
        <f t="shared" si="39"/>
        <v>8399.9742388758787</v>
      </c>
      <c r="I44" s="9">
        <f t="shared" si="39"/>
        <v>8246.0358173076929</v>
      </c>
      <c r="J44" s="9">
        <f t="shared" si="39"/>
        <v>17872.403225806451</v>
      </c>
      <c r="K44" s="9">
        <f t="shared" si="39"/>
        <v>33904</v>
      </c>
      <c r="L44" s="9">
        <f t="shared" ref="L44:M44" si="40">L43+L39</f>
        <v>26984</v>
      </c>
      <c r="M44" s="9">
        <f t="shared" si="40"/>
        <v>21076</v>
      </c>
      <c r="N44" s="9">
        <f t="shared" ref="N44:O44" si="41">N43+N39</f>
        <v>23604</v>
      </c>
      <c r="O44" s="9">
        <f t="shared" si="41"/>
        <v>30693</v>
      </c>
      <c r="P44" s="9">
        <f t="shared" ref="P44:Q44" si="42">P43+P39</f>
        <v>24777</v>
      </c>
      <c r="Q44" s="9">
        <f t="shared" si="42"/>
        <v>23836</v>
      </c>
      <c r="R44" s="9">
        <f t="shared" ref="R44:S44" si="43">R43+R39</f>
        <v>29158</v>
      </c>
      <c r="S44" s="9">
        <f t="shared" si="43"/>
        <v>37504</v>
      </c>
    </row>
    <row r="45" spans="2:21" x14ac:dyDescent="0.25">
      <c r="B45" s="14"/>
      <c r="C45" s="14"/>
      <c r="D45" s="14"/>
      <c r="E45" s="14"/>
      <c r="F45" s="14"/>
      <c r="G45" s="14"/>
      <c r="H45" s="14"/>
      <c r="I45" s="14"/>
      <c r="J45" s="14"/>
      <c r="K45" s="14"/>
      <c r="L45" s="14"/>
      <c r="M45" s="14"/>
      <c r="N45" s="14"/>
      <c r="O45" s="14"/>
      <c r="P45" s="14"/>
      <c r="Q45" s="14"/>
      <c r="R45" s="14"/>
      <c r="S45" s="14"/>
    </row>
    <row r="46" spans="2:21" x14ac:dyDescent="0.25">
      <c r="B46" s="26" t="s">
        <v>81</v>
      </c>
      <c r="C46" s="34" t="s">
        <v>12</v>
      </c>
      <c r="D46" s="34" t="s">
        <v>12</v>
      </c>
      <c r="E46" s="34" t="s">
        <v>12</v>
      </c>
      <c r="F46" s="34" t="s">
        <v>12</v>
      </c>
      <c r="G46" s="34" t="s">
        <v>12</v>
      </c>
      <c r="H46" s="34" t="s">
        <v>12</v>
      </c>
      <c r="I46" s="34" t="s">
        <v>12</v>
      </c>
      <c r="J46" s="34" t="s">
        <v>12</v>
      </c>
      <c r="K46" s="34" t="s">
        <v>12</v>
      </c>
      <c r="L46" s="34" t="s">
        <v>12</v>
      </c>
      <c r="M46" s="34" t="s">
        <v>12</v>
      </c>
      <c r="N46" s="34" t="s">
        <v>12</v>
      </c>
      <c r="O46" s="34" t="s">
        <v>12</v>
      </c>
      <c r="P46" s="79">
        <v>328.87719298245617</v>
      </c>
      <c r="Q46" s="79">
        <v>271</v>
      </c>
      <c r="R46" s="79">
        <v>289</v>
      </c>
      <c r="S46" s="79">
        <v>345.28764302059494</v>
      </c>
    </row>
    <row r="47" spans="2:21" x14ac:dyDescent="0.25">
      <c r="B47" s="24"/>
      <c r="C47" s="14"/>
      <c r="D47" s="14"/>
      <c r="E47" s="14"/>
      <c r="F47" s="14"/>
      <c r="G47" s="14"/>
      <c r="H47" s="14"/>
      <c r="I47" s="14"/>
      <c r="J47" s="14"/>
      <c r="K47" s="14"/>
      <c r="L47" s="14"/>
      <c r="M47" s="14"/>
      <c r="N47" s="14"/>
      <c r="O47" s="14"/>
      <c r="P47" s="14"/>
      <c r="Q47" s="14"/>
      <c r="R47" s="14"/>
      <c r="S47" s="14"/>
    </row>
    <row r="48" spans="2:21" ht="15.75" x14ac:dyDescent="0.25">
      <c r="B48" s="24" t="s">
        <v>78</v>
      </c>
      <c r="C48" s="14">
        <v>61</v>
      </c>
      <c r="D48" s="14">
        <v>64</v>
      </c>
      <c r="E48" s="14">
        <v>63</v>
      </c>
      <c r="F48" s="14">
        <v>61</v>
      </c>
      <c r="G48" s="14">
        <v>61</v>
      </c>
      <c r="H48" s="14">
        <v>63</v>
      </c>
      <c r="I48" s="14">
        <v>64</v>
      </c>
      <c r="J48" s="14">
        <v>62</v>
      </c>
      <c r="K48" s="14">
        <v>62</v>
      </c>
      <c r="L48" s="14">
        <v>63</v>
      </c>
      <c r="M48" s="14">
        <v>64</v>
      </c>
      <c r="N48" s="14">
        <v>62</v>
      </c>
      <c r="O48" s="14">
        <v>61</v>
      </c>
      <c r="P48" s="14">
        <v>63</v>
      </c>
      <c r="Q48" s="14">
        <v>64</v>
      </c>
      <c r="R48" s="14">
        <v>62</v>
      </c>
      <c r="S48" s="14">
        <v>62</v>
      </c>
    </row>
    <row r="49" spans="2:19" ht="15.75" x14ac:dyDescent="0.25">
      <c r="B49" s="24" t="s">
        <v>79</v>
      </c>
      <c r="C49" s="14">
        <v>63</v>
      </c>
      <c r="D49" s="14">
        <v>62</v>
      </c>
      <c r="E49" s="14">
        <v>64</v>
      </c>
      <c r="F49" s="14">
        <v>64</v>
      </c>
      <c r="G49" s="14">
        <v>63</v>
      </c>
      <c r="H49" s="14">
        <v>61</v>
      </c>
      <c r="I49" s="14">
        <v>65</v>
      </c>
      <c r="J49" s="14">
        <v>64</v>
      </c>
      <c r="K49" s="14">
        <v>64</v>
      </c>
      <c r="L49" s="14">
        <v>61</v>
      </c>
      <c r="M49" s="14">
        <v>65</v>
      </c>
      <c r="N49" s="14">
        <v>64</v>
      </c>
      <c r="O49" s="14">
        <v>63</v>
      </c>
      <c r="P49" s="14">
        <v>61</v>
      </c>
      <c r="Q49" s="14">
        <v>65</v>
      </c>
      <c r="R49" s="14">
        <v>64</v>
      </c>
      <c r="S49" s="14">
        <v>63</v>
      </c>
    </row>
    <row r="50" spans="2:19" x14ac:dyDescent="0.25">
      <c r="B50" s="2"/>
    </row>
    <row r="51" spans="2:19" x14ac:dyDescent="0.25">
      <c r="B51" s="2"/>
    </row>
    <row r="52" spans="2:19" x14ac:dyDescent="0.25">
      <c r="B52" s="2"/>
    </row>
    <row r="53" spans="2:19" x14ac:dyDescent="0.25">
      <c r="B53" s="2"/>
    </row>
    <row r="54" spans="2:19" x14ac:dyDescent="0.25">
      <c r="B54" s="39"/>
      <c r="C54" s="42"/>
      <c r="D54" s="42"/>
      <c r="E54" s="42"/>
      <c r="F54" s="42"/>
      <c r="G54" s="42"/>
      <c r="H54" s="42"/>
      <c r="I54" s="42"/>
      <c r="J54" s="42"/>
      <c r="K54" s="42"/>
      <c r="L54" s="42"/>
      <c r="M54" s="42"/>
      <c r="N54" s="42"/>
      <c r="O54" s="42"/>
      <c r="P54" s="42"/>
      <c r="Q54" s="42"/>
      <c r="R54" s="42"/>
      <c r="S54" s="42"/>
    </row>
    <row r="55" spans="2:19" x14ac:dyDescent="0.25">
      <c r="B55" s="39"/>
      <c r="C55" s="42"/>
      <c r="D55" s="42"/>
      <c r="E55" s="42"/>
      <c r="F55" s="42"/>
      <c r="G55" s="42"/>
      <c r="H55" s="42"/>
      <c r="I55" s="42"/>
      <c r="J55" s="42"/>
      <c r="K55" s="42"/>
      <c r="L55" s="42"/>
      <c r="M55" s="42"/>
      <c r="N55" s="42"/>
      <c r="O55" s="42"/>
      <c r="P55" s="42"/>
      <c r="Q55" s="42"/>
      <c r="R55" s="42"/>
      <c r="S55" s="42"/>
    </row>
    <row r="56" spans="2:19" x14ac:dyDescent="0.25">
      <c r="B56" s="39"/>
      <c r="C56" s="42"/>
      <c r="D56" s="42"/>
      <c r="E56" s="42"/>
      <c r="F56" s="42"/>
      <c r="G56" s="42"/>
      <c r="H56" s="42"/>
      <c r="I56" s="42"/>
      <c r="J56" s="42"/>
      <c r="K56" s="42"/>
      <c r="L56" s="42"/>
      <c r="M56" s="42"/>
      <c r="N56" s="42"/>
      <c r="O56" s="42"/>
      <c r="P56" s="42"/>
      <c r="Q56" s="42"/>
      <c r="R56" s="42"/>
      <c r="S56" s="42"/>
    </row>
    <row r="57" spans="2:19" x14ac:dyDescent="0.25">
      <c r="B57" s="40"/>
      <c r="C57" s="42"/>
      <c r="D57" s="42"/>
      <c r="E57" s="42"/>
      <c r="F57" s="42"/>
      <c r="G57" s="42"/>
      <c r="H57" s="42"/>
      <c r="I57" s="42"/>
      <c r="J57" s="42"/>
      <c r="K57" s="42"/>
      <c r="L57" s="42"/>
      <c r="M57" s="42"/>
      <c r="N57" s="42"/>
      <c r="O57" s="42"/>
      <c r="P57" s="42"/>
      <c r="Q57" s="42"/>
      <c r="R57" s="42"/>
      <c r="S57" s="42"/>
    </row>
    <row r="58" spans="2:19" x14ac:dyDescent="0.25">
      <c r="B58" s="39"/>
      <c r="C58" s="42"/>
      <c r="D58" s="42"/>
      <c r="E58" s="42"/>
      <c r="F58" s="42"/>
      <c r="G58" s="42"/>
      <c r="H58" s="42"/>
      <c r="I58" s="42"/>
      <c r="J58" s="42"/>
      <c r="K58" s="42"/>
      <c r="L58" s="42"/>
      <c r="M58" s="42"/>
      <c r="N58" s="42"/>
      <c r="O58" s="42"/>
      <c r="P58" s="42"/>
      <c r="Q58" s="42"/>
      <c r="R58" s="42"/>
      <c r="S58" s="42"/>
    </row>
  </sheetData>
  <pageMargins left="0.5" right="0.5" top="0.5" bottom="0.5" header="0.3" footer="0.3"/>
  <pageSetup scale="57"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I54"/>
  <sheetViews>
    <sheetView showGridLines="0" zoomScale="90" zoomScaleNormal="90" workbookViewId="0">
      <selection activeCell="F40" sqref="F40"/>
    </sheetView>
  </sheetViews>
  <sheetFormatPr defaultRowHeight="15" x14ac:dyDescent="0.25"/>
  <cols>
    <col min="1" max="1" width="1.5703125" customWidth="1"/>
    <col min="2" max="2" width="35" customWidth="1"/>
    <col min="3" max="6" width="11.42578125" customWidth="1"/>
  </cols>
  <sheetData>
    <row r="2" spans="2:6" ht="28.5" customHeight="1" x14ac:dyDescent="0.25">
      <c r="B2" s="1"/>
      <c r="C2" s="20"/>
      <c r="D2" s="20" t="s">
        <v>39</v>
      </c>
      <c r="E2" s="20"/>
      <c r="F2" s="20"/>
    </row>
    <row r="3" spans="2:6" s="16" customFormat="1" x14ac:dyDescent="0.25">
      <c r="C3" s="56"/>
      <c r="D3" s="56"/>
      <c r="E3" s="56"/>
      <c r="F3" s="56"/>
    </row>
    <row r="4" spans="2:6" x14ac:dyDescent="0.25">
      <c r="B4" s="48" t="s">
        <v>44</v>
      </c>
      <c r="C4" s="47"/>
      <c r="D4" s="47"/>
      <c r="E4" s="47"/>
      <c r="F4" s="47"/>
    </row>
    <row r="5" spans="2:6" x14ac:dyDescent="0.25">
      <c r="B5" s="36"/>
      <c r="C5" s="37">
        <v>2018</v>
      </c>
      <c r="D5" s="37">
        <v>2019</v>
      </c>
      <c r="E5" s="37">
        <v>2020</v>
      </c>
      <c r="F5" s="37">
        <v>2021</v>
      </c>
    </row>
    <row r="6" spans="2:6" x14ac:dyDescent="0.25">
      <c r="B6" s="26" t="s">
        <v>47</v>
      </c>
      <c r="C6" s="36"/>
      <c r="D6" s="36"/>
      <c r="E6" s="36"/>
      <c r="F6" s="36"/>
    </row>
    <row r="7" spans="2:6" x14ac:dyDescent="0.25">
      <c r="B7" s="27" t="s">
        <v>0</v>
      </c>
      <c r="C7" s="28">
        <v>867518</v>
      </c>
      <c r="D7" s="28">
        <v>992844</v>
      </c>
      <c r="E7" s="28">
        <v>1311512</v>
      </c>
      <c r="F7" s="28">
        <v>1197526</v>
      </c>
    </row>
    <row r="8" spans="2:6" x14ac:dyDescent="0.25">
      <c r="B8" s="27" t="s">
        <v>1</v>
      </c>
      <c r="C8" s="28">
        <v>60654</v>
      </c>
      <c r="D8" s="28">
        <v>64980</v>
      </c>
      <c r="E8" s="28">
        <v>56786</v>
      </c>
      <c r="F8" s="28">
        <v>45654</v>
      </c>
    </row>
    <row r="9" spans="2:6" x14ac:dyDescent="0.25">
      <c r="B9" s="29" t="s">
        <v>2</v>
      </c>
      <c r="C9" s="30">
        <f t="shared" ref="C9:F9" si="0">SUM(C7:C8)</f>
        <v>928172</v>
      </c>
      <c r="D9" s="30">
        <f t="shared" si="0"/>
        <v>1057824</v>
      </c>
      <c r="E9" s="30">
        <f t="shared" si="0"/>
        <v>1368298</v>
      </c>
      <c r="F9" s="30">
        <f t="shared" si="0"/>
        <v>1243180</v>
      </c>
    </row>
    <row r="10" spans="2:6" x14ac:dyDescent="0.25">
      <c r="B10" s="26" t="s">
        <v>53</v>
      </c>
      <c r="C10" s="28"/>
      <c r="D10" s="28"/>
      <c r="E10" s="28"/>
      <c r="F10" s="28"/>
    </row>
    <row r="11" spans="2:6" x14ac:dyDescent="0.25">
      <c r="B11" s="27" t="s">
        <v>3</v>
      </c>
      <c r="C11" s="28">
        <v>177556</v>
      </c>
      <c r="D11" s="28">
        <v>228545</v>
      </c>
      <c r="E11" s="28">
        <v>384795</v>
      </c>
      <c r="F11" s="28">
        <v>371116</v>
      </c>
    </row>
    <row r="12" spans="2:6" x14ac:dyDescent="0.25">
      <c r="B12" s="27" t="s">
        <v>4</v>
      </c>
      <c r="C12" s="28">
        <v>378278</v>
      </c>
      <c r="D12" s="28">
        <v>489361</v>
      </c>
      <c r="E12" s="28">
        <v>561783</v>
      </c>
      <c r="F12" s="28">
        <v>649455</v>
      </c>
    </row>
    <row r="13" spans="2:6" x14ac:dyDescent="0.25">
      <c r="B13" s="27" t="s">
        <v>5</v>
      </c>
      <c r="C13" s="28">
        <v>166589</v>
      </c>
      <c r="D13" s="28">
        <v>247182</v>
      </c>
      <c r="E13" s="28">
        <v>299856</v>
      </c>
      <c r="F13" s="28">
        <v>334899</v>
      </c>
    </row>
    <row r="14" spans="2:6" x14ac:dyDescent="0.25">
      <c r="B14" s="27" t="s">
        <v>54</v>
      </c>
      <c r="C14" s="28">
        <v>9465</v>
      </c>
      <c r="D14" s="28">
        <v>9406</v>
      </c>
      <c r="E14" s="28">
        <v>15640</v>
      </c>
      <c r="F14" s="28">
        <v>26134</v>
      </c>
    </row>
    <row r="15" spans="2:6" x14ac:dyDescent="0.25">
      <c r="B15" s="29" t="s">
        <v>6</v>
      </c>
      <c r="C15" s="30">
        <f t="shared" ref="C15:D15" si="1">SUM(C11:C14)</f>
        <v>731888</v>
      </c>
      <c r="D15" s="30">
        <f t="shared" si="1"/>
        <v>974494</v>
      </c>
      <c r="E15" s="30">
        <f t="shared" ref="E15:F15" si="2">SUM(E11:E14)</f>
        <v>1262074</v>
      </c>
      <c r="F15" s="30">
        <f t="shared" si="2"/>
        <v>1381604</v>
      </c>
    </row>
    <row r="16" spans="2:6" x14ac:dyDescent="0.25">
      <c r="B16" s="32" t="s">
        <v>7</v>
      </c>
      <c r="C16" s="33">
        <f t="shared" ref="C16:D16" si="3">C15+C9</f>
        <v>1660060</v>
      </c>
      <c r="D16" s="33">
        <f t="shared" si="3"/>
        <v>2032318</v>
      </c>
      <c r="E16" s="33">
        <f t="shared" ref="E16:F16" si="4">E15+E9</f>
        <v>2630372</v>
      </c>
      <c r="F16" s="33">
        <f t="shared" si="4"/>
        <v>2624784</v>
      </c>
    </row>
    <row r="17" spans="2:9" x14ac:dyDescent="0.25">
      <c r="B17" s="26" t="s">
        <v>8</v>
      </c>
      <c r="C17" s="28"/>
      <c r="D17" s="28"/>
      <c r="E17" s="28"/>
      <c r="F17" s="28"/>
    </row>
    <row r="18" spans="2:9" x14ac:dyDescent="0.25">
      <c r="B18" s="27" t="s">
        <v>27</v>
      </c>
      <c r="C18" s="34" t="s">
        <v>12</v>
      </c>
      <c r="D18" s="34">
        <v>609650</v>
      </c>
      <c r="E18" s="34">
        <v>3933333</v>
      </c>
      <c r="F18" s="34">
        <v>4074451</v>
      </c>
    </row>
    <row r="19" spans="2:9" x14ac:dyDescent="0.25">
      <c r="B19" s="27" t="s">
        <v>9</v>
      </c>
      <c r="C19" s="28">
        <v>53479</v>
      </c>
      <c r="D19" s="28">
        <v>49898</v>
      </c>
      <c r="E19" s="28">
        <v>54091</v>
      </c>
      <c r="F19" s="28">
        <v>70513</v>
      </c>
    </row>
    <row r="20" spans="2:9" x14ac:dyDescent="0.25">
      <c r="B20" s="29" t="s">
        <v>10</v>
      </c>
      <c r="C20" s="30">
        <f t="shared" ref="C20" si="5">C19</f>
        <v>53479</v>
      </c>
      <c r="D20" s="30">
        <f>SUM(D18:D19)</f>
        <v>659548</v>
      </c>
      <c r="E20" s="30">
        <f>SUM(E18:E19)</f>
        <v>3987424</v>
      </c>
      <c r="F20" s="30">
        <f>SUM(F18:F19)</f>
        <v>4144964</v>
      </c>
    </row>
    <row r="21" spans="2:9" x14ac:dyDescent="0.25">
      <c r="B21" s="35" t="s">
        <v>28</v>
      </c>
      <c r="C21" s="33">
        <f t="shared" ref="C21:D21" si="6">C20+C16</f>
        <v>1713539</v>
      </c>
      <c r="D21" s="33">
        <f t="shared" si="6"/>
        <v>2691866</v>
      </c>
      <c r="E21" s="33">
        <f t="shared" ref="E21:F21" si="7">E20+E16</f>
        <v>6617796</v>
      </c>
      <c r="F21" s="33">
        <f t="shared" si="7"/>
        <v>6769748</v>
      </c>
    </row>
    <row r="23" spans="2:9" x14ac:dyDescent="0.25">
      <c r="B23" s="35" t="s">
        <v>50</v>
      </c>
      <c r="C23" s="70">
        <v>0.22</v>
      </c>
      <c r="D23" s="70">
        <v>0.26</v>
      </c>
      <c r="E23" s="70">
        <v>0.33</v>
      </c>
      <c r="F23" s="70">
        <v>0.32</v>
      </c>
    </row>
    <row r="24" spans="2:9" x14ac:dyDescent="0.25">
      <c r="B24" s="68"/>
      <c r="C24" s="77"/>
      <c r="D24" s="77"/>
      <c r="E24" s="77"/>
      <c r="F24" s="77"/>
    </row>
    <row r="25" spans="2:9" x14ac:dyDescent="0.25">
      <c r="B25" s="48" t="s">
        <v>45</v>
      </c>
      <c r="C25" s="47"/>
      <c r="D25" s="47"/>
      <c r="E25" s="47"/>
      <c r="F25" s="47"/>
    </row>
    <row r="26" spans="2:9" x14ac:dyDescent="0.25">
      <c r="B26" s="36"/>
      <c r="C26" s="37">
        <v>2018</v>
      </c>
      <c r="D26" s="37">
        <v>2019</v>
      </c>
      <c r="E26" s="37">
        <v>2020</v>
      </c>
      <c r="F26" s="37">
        <v>2021</v>
      </c>
    </row>
    <row r="27" spans="2:9" x14ac:dyDescent="0.25">
      <c r="B27" s="26" t="s">
        <v>47</v>
      </c>
      <c r="C27" s="36"/>
      <c r="D27" s="36"/>
      <c r="E27" s="36"/>
      <c r="F27" s="36"/>
    </row>
    <row r="28" spans="2:9" x14ac:dyDescent="0.25">
      <c r="B28" s="27" t="s">
        <v>0</v>
      </c>
      <c r="C28" s="28">
        <v>3484.0080321285141</v>
      </c>
      <c r="D28" s="28">
        <v>3971.3760000000002</v>
      </c>
      <c r="E28" s="28">
        <v>5225</v>
      </c>
      <c r="F28" s="28">
        <v>4790</v>
      </c>
    </row>
    <row r="29" spans="2:9" x14ac:dyDescent="0.25">
      <c r="B29" s="27" t="s">
        <v>1</v>
      </c>
      <c r="C29" s="28">
        <v>243.59036144578315</v>
      </c>
      <c r="D29" s="28">
        <v>259.92</v>
      </c>
      <c r="E29" s="28">
        <v>226</v>
      </c>
      <c r="F29" s="28">
        <v>183</v>
      </c>
    </row>
    <row r="30" spans="2:9" x14ac:dyDescent="0.25">
      <c r="B30" s="29" t="s">
        <v>2</v>
      </c>
      <c r="C30" s="30">
        <f t="shared" ref="C30:F30" si="8">SUM(C28:C29)</f>
        <v>3727.598393574297</v>
      </c>
      <c r="D30" s="30">
        <f t="shared" si="8"/>
        <v>4231.2960000000003</v>
      </c>
      <c r="E30" s="30">
        <f t="shared" si="8"/>
        <v>5451</v>
      </c>
      <c r="F30" s="30">
        <f t="shared" si="8"/>
        <v>4973</v>
      </c>
    </row>
    <row r="31" spans="2:9" x14ac:dyDescent="0.25">
      <c r="B31" s="26" t="s">
        <v>53</v>
      </c>
      <c r="C31" s="28"/>
      <c r="D31" s="28"/>
      <c r="E31" s="28"/>
      <c r="F31" s="28"/>
      <c r="H31" s="81"/>
      <c r="I31" s="81"/>
    </row>
    <row r="32" spans="2:9" x14ac:dyDescent="0.25">
      <c r="B32" s="27" t="s">
        <v>3</v>
      </c>
      <c r="C32" s="28">
        <v>713.07630522088357</v>
      </c>
      <c r="D32" s="28">
        <v>914</v>
      </c>
      <c r="E32" s="28">
        <v>1533</v>
      </c>
      <c r="F32" s="28">
        <v>1484</v>
      </c>
    </row>
    <row r="33" spans="2:9" x14ac:dyDescent="0.25">
      <c r="B33" s="27" t="s">
        <v>4</v>
      </c>
      <c r="C33" s="28">
        <v>1519.18875502008</v>
      </c>
      <c r="D33" s="28">
        <v>1957</v>
      </c>
      <c r="E33" s="28">
        <v>2238</v>
      </c>
      <c r="F33" s="28">
        <v>2598</v>
      </c>
      <c r="I33" s="81"/>
    </row>
    <row r="34" spans="2:9" x14ac:dyDescent="0.25">
      <c r="B34" s="27" t="s">
        <v>5</v>
      </c>
      <c r="C34" s="28">
        <v>658.4545454545455</v>
      </c>
      <c r="D34" s="28">
        <v>977</v>
      </c>
      <c r="E34" s="28">
        <v>1181</v>
      </c>
      <c r="F34" s="28">
        <v>1324</v>
      </c>
    </row>
    <row r="35" spans="2:9" x14ac:dyDescent="0.25">
      <c r="B35" s="27" t="s">
        <v>54</v>
      </c>
      <c r="C35" s="28">
        <v>38</v>
      </c>
      <c r="D35" s="28">
        <v>38</v>
      </c>
      <c r="E35" s="28">
        <v>62</v>
      </c>
      <c r="F35" s="28">
        <v>105</v>
      </c>
    </row>
    <row r="36" spans="2:9" x14ac:dyDescent="0.25">
      <c r="B36" s="29" t="s">
        <v>6</v>
      </c>
      <c r="C36" s="30">
        <f t="shared" ref="C36:D36" si="9">SUM(C32:C35)</f>
        <v>2928.719605695509</v>
      </c>
      <c r="D36" s="30">
        <f t="shared" si="9"/>
        <v>3886</v>
      </c>
      <c r="E36" s="30">
        <f t="shared" ref="E36:F36" si="10">SUM(E32:E35)</f>
        <v>5014</v>
      </c>
      <c r="F36" s="30">
        <f t="shared" si="10"/>
        <v>5511</v>
      </c>
    </row>
    <row r="37" spans="2:9" x14ac:dyDescent="0.25">
      <c r="B37" s="32" t="s">
        <v>7</v>
      </c>
      <c r="C37" s="33">
        <f t="shared" ref="C37:D37" si="11">C36+C30</f>
        <v>6656.317999269806</v>
      </c>
      <c r="D37" s="33">
        <f t="shared" si="11"/>
        <v>8117.2960000000003</v>
      </c>
      <c r="E37" s="33">
        <f t="shared" ref="E37:F37" si="12">E36+E30</f>
        <v>10465</v>
      </c>
      <c r="F37" s="33">
        <f t="shared" si="12"/>
        <v>10484</v>
      </c>
    </row>
    <row r="38" spans="2:9" x14ac:dyDescent="0.25">
      <c r="B38" s="26" t="s">
        <v>8</v>
      </c>
      <c r="C38" s="28"/>
      <c r="D38" s="28"/>
      <c r="E38" s="28"/>
      <c r="F38" s="28"/>
    </row>
    <row r="39" spans="2:9" x14ac:dyDescent="0.25">
      <c r="B39" s="27" t="s">
        <v>27</v>
      </c>
      <c r="C39" s="34" t="s">
        <v>12</v>
      </c>
      <c r="D39" s="28">
        <v>2439</v>
      </c>
      <c r="E39" s="28">
        <v>15670.435278884463</v>
      </c>
      <c r="F39" s="28">
        <v>16298</v>
      </c>
    </row>
    <row r="40" spans="2:9" x14ac:dyDescent="0.25">
      <c r="B40" s="27" t="s">
        <v>9</v>
      </c>
      <c r="C40" s="28">
        <v>214</v>
      </c>
      <c r="D40" s="28">
        <v>199</v>
      </c>
      <c r="E40" s="28">
        <v>216</v>
      </c>
      <c r="F40" s="28">
        <v>281</v>
      </c>
    </row>
    <row r="41" spans="2:9" x14ac:dyDescent="0.25">
      <c r="B41" s="29" t="s">
        <v>10</v>
      </c>
      <c r="C41" s="30">
        <f>C40</f>
        <v>214</v>
      </c>
      <c r="D41" s="30">
        <f>SUM(D39:D40)</f>
        <v>2638</v>
      </c>
      <c r="E41" s="30">
        <f>SUM(E39:E40)</f>
        <v>15886.435278884463</v>
      </c>
      <c r="F41" s="30">
        <f>SUM(F39:F40)</f>
        <v>16579</v>
      </c>
    </row>
    <row r="42" spans="2:9" x14ac:dyDescent="0.25">
      <c r="B42" s="35" t="s">
        <v>28</v>
      </c>
      <c r="C42" s="33">
        <f t="shared" ref="C42:D42" si="13">C41+C37</f>
        <v>6870.317999269806</v>
      </c>
      <c r="D42" s="33">
        <f t="shared" si="13"/>
        <v>10755.296</v>
      </c>
      <c r="E42" s="33">
        <f t="shared" ref="E42:F42" si="14">E41+E37</f>
        <v>26351.435278884463</v>
      </c>
      <c r="F42" s="33">
        <f t="shared" si="14"/>
        <v>27063</v>
      </c>
    </row>
    <row r="43" spans="2:9" x14ac:dyDescent="0.25">
      <c r="B43" s="36"/>
      <c r="C43" s="36"/>
      <c r="D43" s="36"/>
      <c r="E43" s="36"/>
      <c r="F43" s="36"/>
    </row>
    <row r="44" spans="2:9" x14ac:dyDescent="0.25">
      <c r="B44" s="36" t="s">
        <v>29</v>
      </c>
      <c r="C44" s="36">
        <v>249</v>
      </c>
      <c r="D44" s="36">
        <v>250</v>
      </c>
      <c r="E44" s="36">
        <v>251</v>
      </c>
      <c r="F44" s="36">
        <v>250</v>
      </c>
    </row>
    <row r="45" spans="2:9" x14ac:dyDescent="0.25">
      <c r="B45" s="36" t="s">
        <v>30</v>
      </c>
      <c r="C45" s="36">
        <v>253</v>
      </c>
      <c r="D45" s="36">
        <v>253</v>
      </c>
      <c r="E45" s="36">
        <v>254</v>
      </c>
      <c r="F45" s="36">
        <v>253</v>
      </c>
    </row>
    <row r="46" spans="2:9" x14ac:dyDescent="0.25">
      <c r="B46" s="2"/>
    </row>
    <row r="47" spans="2:9" x14ac:dyDescent="0.25">
      <c r="B47" s="2"/>
    </row>
    <row r="48" spans="2:9" x14ac:dyDescent="0.25">
      <c r="B48" s="2"/>
    </row>
    <row r="49" spans="2:2" x14ac:dyDescent="0.25">
      <c r="B49" s="2"/>
    </row>
    <row r="50" spans="2:2" x14ac:dyDescent="0.25">
      <c r="B50" s="39"/>
    </row>
    <row r="51" spans="2:2" x14ac:dyDescent="0.25">
      <c r="B51" s="39"/>
    </row>
    <row r="52" spans="2:2" x14ac:dyDescent="0.25">
      <c r="B52" s="39"/>
    </row>
    <row r="53" spans="2:2" x14ac:dyDescent="0.25">
      <c r="B53" s="40"/>
    </row>
    <row r="54" spans="2:2" x14ac:dyDescent="0.25">
      <c r="B54" s="39"/>
    </row>
  </sheetData>
  <pageMargins left="0.7" right="0.7" top="0.75" bottom="0.75" header="0.3" footer="0.3"/>
  <pageSetup scale="77" pageOrder="overThenDown"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BC46"/>
  <sheetViews>
    <sheetView showGridLines="0" zoomScale="90" zoomScaleNormal="90" workbookViewId="0">
      <pane xSplit="2" topLeftCell="AR1" activePane="topRight" state="frozen"/>
      <selection activeCell="AM42" sqref="AM42"/>
      <selection pane="topRight"/>
    </sheetView>
  </sheetViews>
  <sheetFormatPr defaultRowHeight="15" x14ac:dyDescent="0.25"/>
  <cols>
    <col min="1" max="1" width="1.5703125" customWidth="1"/>
    <col min="2" max="2" width="48.5703125" customWidth="1"/>
    <col min="3" max="43" width="10" bestFit="1" customWidth="1"/>
    <col min="44" max="44" width="10" style="71" bestFit="1" customWidth="1"/>
    <col min="45" max="53" width="11" style="71" bestFit="1" customWidth="1"/>
    <col min="55" max="55" width="12.140625" bestFit="1" customWidth="1"/>
  </cols>
  <sheetData>
    <row r="1" spans="2:55" x14ac:dyDescent="0.25">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row>
    <row r="2" spans="2:55" ht="28.5" customHeight="1" x14ac:dyDescent="0.25">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row>
    <row r="3" spans="2:55" s="16" customFormat="1" x14ac:dyDescent="0.25"/>
    <row r="4" spans="2:55" x14ac:dyDescent="0.25">
      <c r="B4" s="54" t="s">
        <v>68</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row>
    <row r="5" spans="2:55"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row>
    <row r="6" spans="2:55" x14ac:dyDescent="0.25">
      <c r="B6" s="18" t="s">
        <v>24</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2:55" x14ac:dyDescent="0.25">
      <c r="B7" s="19" t="s">
        <v>33</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row>
    <row r="8" spans="2:55" x14ac:dyDescent="0.25">
      <c r="B8" s="19" t="s">
        <v>34</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86"/>
    </row>
    <row r="9" spans="2:55" x14ac:dyDescent="0.25">
      <c r="B9" s="19" t="s">
        <v>35</v>
      </c>
      <c r="C9" s="3">
        <v>73761</v>
      </c>
      <c r="D9" s="3">
        <v>59960</v>
      </c>
      <c r="E9" s="3">
        <v>69197</v>
      </c>
      <c r="F9" s="3">
        <v>76568</v>
      </c>
      <c r="G9" s="3">
        <v>65813</v>
      </c>
      <c r="H9" s="3">
        <v>61389</v>
      </c>
      <c r="I9" s="3">
        <v>82142</v>
      </c>
      <c r="J9" s="3">
        <v>73253</v>
      </c>
      <c r="K9" s="3">
        <v>69278</v>
      </c>
      <c r="L9" s="3">
        <v>93103</v>
      </c>
      <c r="M9" s="3">
        <v>73469</v>
      </c>
      <c r="N9" s="3">
        <v>70581</v>
      </c>
      <c r="O9" s="3">
        <v>80122</v>
      </c>
      <c r="P9" s="3">
        <v>71745</v>
      </c>
      <c r="Q9" s="3">
        <v>90051</v>
      </c>
      <c r="R9" s="3">
        <v>79206</v>
      </c>
      <c r="S9" s="3">
        <v>102754</v>
      </c>
      <c r="T9" s="3">
        <v>101195</v>
      </c>
      <c r="U9" s="3">
        <v>92879</v>
      </c>
      <c r="V9" s="3">
        <v>96430</v>
      </c>
      <c r="W9" s="3">
        <v>90340</v>
      </c>
      <c r="X9" s="3">
        <v>100890</v>
      </c>
      <c r="Y9" s="3">
        <v>71576</v>
      </c>
      <c r="Z9" s="3">
        <v>86847</v>
      </c>
      <c r="AA9" s="3">
        <v>104834</v>
      </c>
      <c r="AB9" s="3">
        <v>92162</v>
      </c>
      <c r="AC9" s="3">
        <v>157535</v>
      </c>
      <c r="AD9" s="3">
        <v>151031</v>
      </c>
      <c r="AE9" s="3">
        <v>112390</v>
      </c>
      <c r="AF9" s="3">
        <v>135227</v>
      </c>
      <c r="AG9" s="3">
        <v>131580</v>
      </c>
      <c r="AH9" s="3">
        <v>109005</v>
      </c>
      <c r="AI9" s="3">
        <v>101396</v>
      </c>
      <c r="AJ9" s="3">
        <v>103518</v>
      </c>
      <c r="AK9" s="3">
        <v>88774</v>
      </c>
      <c r="AL9" s="3">
        <v>80308</v>
      </c>
      <c r="AM9" s="3">
        <v>86531</v>
      </c>
      <c r="AN9" s="3">
        <v>91134</v>
      </c>
      <c r="AO9" s="3">
        <v>91087</v>
      </c>
      <c r="AP9" s="3">
        <v>73509</v>
      </c>
      <c r="AQ9" s="3">
        <v>69195.312000000005</v>
      </c>
      <c r="AR9" s="3">
        <v>63092</v>
      </c>
      <c r="AS9" s="3">
        <v>51950</v>
      </c>
      <c r="AT9" s="3">
        <v>56063</v>
      </c>
      <c r="AU9" s="3">
        <v>58803</v>
      </c>
      <c r="AV9" s="3">
        <v>51314</v>
      </c>
      <c r="AW9" s="3">
        <v>62793</v>
      </c>
      <c r="AX9" s="3">
        <v>62930</v>
      </c>
      <c r="AY9" s="3">
        <v>49877</v>
      </c>
      <c r="AZ9" s="3">
        <v>52217</v>
      </c>
      <c r="BA9" s="3">
        <v>73271</v>
      </c>
    </row>
    <row r="10" spans="2:55" x14ac:dyDescent="0.25">
      <c r="B10" s="18" t="s">
        <v>4</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row>
    <row r="11" spans="2:55" ht="15.75" x14ac:dyDescent="0.25">
      <c r="B11" s="19" t="s">
        <v>36</v>
      </c>
      <c r="C11" s="3">
        <v>84660</v>
      </c>
      <c r="D11" s="3">
        <v>70370</v>
      </c>
      <c r="E11" s="3">
        <v>60898</v>
      </c>
      <c r="F11" s="3">
        <v>62179</v>
      </c>
      <c r="G11" s="3">
        <v>68757</v>
      </c>
      <c r="H11" s="3">
        <v>66630</v>
      </c>
      <c r="I11" s="3">
        <v>56949</v>
      </c>
      <c r="J11" s="3">
        <v>53891</v>
      </c>
      <c r="K11" s="3">
        <v>52117</v>
      </c>
      <c r="L11" s="3">
        <v>68410</v>
      </c>
      <c r="M11" s="3">
        <v>60202</v>
      </c>
      <c r="N11" s="3">
        <v>39921</v>
      </c>
      <c r="O11" s="3">
        <v>85728</v>
      </c>
      <c r="P11" s="3">
        <v>63931</v>
      </c>
      <c r="Q11" s="3">
        <v>75345</v>
      </c>
      <c r="R11" s="3">
        <v>72713</v>
      </c>
      <c r="S11" s="3">
        <v>65670</v>
      </c>
      <c r="T11" s="3">
        <v>68964</v>
      </c>
      <c r="U11" s="3">
        <v>79272</v>
      </c>
      <c r="V11" s="3">
        <v>60600</v>
      </c>
      <c r="W11" s="3">
        <v>78558</v>
      </c>
      <c r="X11" s="3">
        <v>82234</v>
      </c>
      <c r="Y11" s="3">
        <v>60942</v>
      </c>
      <c r="Z11" s="3">
        <v>46159</v>
      </c>
      <c r="AA11" s="3">
        <v>91934</v>
      </c>
      <c r="AB11" s="3">
        <v>78235</v>
      </c>
      <c r="AC11" s="3">
        <v>96515</v>
      </c>
      <c r="AD11" s="3">
        <v>83686</v>
      </c>
      <c r="AE11" s="3">
        <v>77065</v>
      </c>
      <c r="AF11" s="3">
        <v>72464</v>
      </c>
      <c r="AG11" s="3">
        <v>60060</v>
      </c>
      <c r="AH11" s="3">
        <v>53914</v>
      </c>
      <c r="AI11" s="3">
        <v>62071</v>
      </c>
      <c r="AJ11" s="3">
        <v>64560</v>
      </c>
      <c r="AK11" s="3">
        <v>62281</v>
      </c>
      <c r="AL11" s="3">
        <v>54750</v>
      </c>
      <c r="AM11" s="3">
        <v>79424</v>
      </c>
      <c r="AN11" s="3">
        <v>82022</v>
      </c>
      <c r="AO11" s="3">
        <v>82543</v>
      </c>
      <c r="AP11" s="3">
        <v>71102</v>
      </c>
      <c r="AQ11" s="3">
        <v>63229</v>
      </c>
      <c r="AR11" s="3">
        <v>75555</v>
      </c>
      <c r="AS11" s="3">
        <v>59301</v>
      </c>
      <c r="AT11" s="3">
        <v>56216</v>
      </c>
      <c r="AU11" s="3">
        <v>68918</v>
      </c>
      <c r="AV11" s="3">
        <v>73874</v>
      </c>
      <c r="AW11" s="3">
        <v>64422</v>
      </c>
      <c r="AX11" s="3">
        <v>45502</v>
      </c>
      <c r="AY11" s="3">
        <v>67291</v>
      </c>
      <c r="AZ11" s="3">
        <v>58423</v>
      </c>
      <c r="BA11" s="3">
        <v>82385</v>
      </c>
    </row>
    <row r="12" spans="2:55" ht="15.75" x14ac:dyDescent="0.25">
      <c r="B12" s="19" t="s">
        <v>73</v>
      </c>
      <c r="C12" s="3">
        <v>214343</v>
      </c>
      <c r="D12" s="3">
        <v>190045</v>
      </c>
      <c r="E12" s="3">
        <v>177866</v>
      </c>
      <c r="F12" s="3">
        <v>160349</v>
      </c>
      <c r="G12" s="3">
        <v>175181</v>
      </c>
      <c r="H12" s="3">
        <v>147046</v>
      </c>
      <c r="I12" s="3">
        <v>145785</v>
      </c>
      <c r="J12" s="3">
        <v>129128</v>
      </c>
      <c r="K12" s="3">
        <v>124645</v>
      </c>
      <c r="L12" s="3">
        <v>147007</v>
      </c>
      <c r="M12" s="3">
        <v>133136</v>
      </c>
      <c r="N12" s="3">
        <v>83329</v>
      </c>
      <c r="O12" s="3">
        <v>178353</v>
      </c>
      <c r="P12" s="3">
        <v>154222</v>
      </c>
      <c r="Q12" s="3">
        <v>180357</v>
      </c>
      <c r="R12" s="3">
        <v>162973</v>
      </c>
      <c r="S12" s="3">
        <v>172963</v>
      </c>
      <c r="T12" s="3">
        <v>199772</v>
      </c>
      <c r="U12" s="3">
        <v>205617</v>
      </c>
      <c r="V12" s="3">
        <v>182887</v>
      </c>
      <c r="W12" s="3">
        <v>165015</v>
      </c>
      <c r="X12" s="3">
        <v>182430</v>
      </c>
      <c r="Y12" s="3">
        <v>155078</v>
      </c>
      <c r="Z12" s="3">
        <v>107344</v>
      </c>
      <c r="AA12" s="3">
        <v>191323</v>
      </c>
      <c r="AB12" s="3">
        <v>198982</v>
      </c>
      <c r="AC12" s="3">
        <v>229545.17622779371</v>
      </c>
      <c r="AD12" s="3">
        <v>180527</v>
      </c>
      <c r="AE12" s="3">
        <v>171160</v>
      </c>
      <c r="AF12" s="3">
        <v>182437.99911599999</v>
      </c>
      <c r="AG12" s="3">
        <v>150263</v>
      </c>
      <c r="AH12" s="3">
        <v>124504</v>
      </c>
      <c r="AI12" s="3">
        <v>162238</v>
      </c>
      <c r="AJ12" s="3">
        <v>145077</v>
      </c>
      <c r="AK12" s="3">
        <v>166015</v>
      </c>
      <c r="AL12" s="3">
        <v>116839</v>
      </c>
      <c r="AM12" s="3">
        <v>181899</v>
      </c>
      <c r="AN12" s="3">
        <v>173670</v>
      </c>
      <c r="AO12" s="3">
        <v>203187</v>
      </c>
      <c r="AP12" s="3">
        <v>152375</v>
      </c>
      <c r="AQ12" s="3">
        <v>131479.89556800001</v>
      </c>
      <c r="AR12" s="3">
        <v>147331</v>
      </c>
      <c r="AS12" s="3">
        <v>143460</v>
      </c>
      <c r="AT12" s="3">
        <v>126101</v>
      </c>
      <c r="AU12" s="3">
        <v>162426</v>
      </c>
      <c r="AV12" s="3">
        <v>159970</v>
      </c>
      <c r="AW12" s="3">
        <v>170264</v>
      </c>
      <c r="AX12" s="3">
        <v>105866</v>
      </c>
      <c r="AY12" s="3">
        <v>174641</v>
      </c>
      <c r="AZ12" s="3">
        <v>155375</v>
      </c>
      <c r="BA12" s="3">
        <v>205378</v>
      </c>
    </row>
    <row r="13" spans="2:55" x14ac:dyDescent="0.25">
      <c r="B13" s="18" t="s">
        <v>5</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row>
    <row r="14" spans="2:55" ht="15.75" x14ac:dyDescent="0.25">
      <c r="B14" s="19" t="s">
        <v>73</v>
      </c>
      <c r="C14" s="3">
        <v>175250</v>
      </c>
      <c r="D14" s="3">
        <v>152828</v>
      </c>
      <c r="E14" s="3">
        <v>140467</v>
      </c>
      <c r="F14" s="3">
        <v>122222</v>
      </c>
      <c r="G14" s="3">
        <v>126081</v>
      </c>
      <c r="H14" s="3">
        <v>120821</v>
      </c>
      <c r="I14" s="3">
        <v>105650</v>
      </c>
      <c r="J14" s="3">
        <v>95050</v>
      </c>
      <c r="K14" s="3">
        <v>120256</v>
      </c>
      <c r="L14" s="3">
        <v>139846</v>
      </c>
      <c r="M14" s="3">
        <v>135433</v>
      </c>
      <c r="N14" s="3">
        <v>79804</v>
      </c>
      <c r="O14" s="3">
        <v>148633</v>
      </c>
      <c r="P14" s="3">
        <v>149048</v>
      </c>
      <c r="Q14" s="3">
        <v>155027</v>
      </c>
      <c r="R14" s="3">
        <v>155306</v>
      </c>
      <c r="S14" s="3">
        <v>156354</v>
      </c>
      <c r="T14" s="3">
        <v>167091</v>
      </c>
      <c r="U14" s="3">
        <v>179609</v>
      </c>
      <c r="V14" s="3">
        <v>116230</v>
      </c>
      <c r="W14" s="3">
        <v>168480</v>
      </c>
      <c r="X14" s="3">
        <v>189092</v>
      </c>
      <c r="Y14" s="3">
        <v>183808</v>
      </c>
      <c r="Z14" s="3">
        <v>114546</v>
      </c>
      <c r="AA14" s="3">
        <v>207669</v>
      </c>
      <c r="AB14" s="3">
        <v>190859</v>
      </c>
      <c r="AC14" s="3">
        <v>209839.82452387913</v>
      </c>
      <c r="AD14" s="3">
        <v>168712</v>
      </c>
      <c r="AE14" s="3">
        <v>150592</v>
      </c>
      <c r="AF14" s="3">
        <v>174247.83413499998</v>
      </c>
      <c r="AG14" s="3">
        <v>157201</v>
      </c>
      <c r="AH14" s="3">
        <v>112896</v>
      </c>
      <c r="AI14" s="3">
        <v>189042</v>
      </c>
      <c r="AJ14" s="3">
        <v>182052</v>
      </c>
      <c r="AK14" s="3">
        <v>199968</v>
      </c>
      <c r="AL14" s="3">
        <v>118421</v>
      </c>
      <c r="AM14" s="3">
        <v>198757</v>
      </c>
      <c r="AN14" s="3">
        <v>200374</v>
      </c>
      <c r="AO14" s="3">
        <v>218215</v>
      </c>
      <c r="AP14" s="3">
        <v>183149</v>
      </c>
      <c r="AQ14" s="3">
        <v>165768.878559</v>
      </c>
      <c r="AR14" s="3">
        <v>196731</v>
      </c>
      <c r="AS14" s="3">
        <v>146662</v>
      </c>
      <c r="AT14" s="3">
        <v>98993</v>
      </c>
      <c r="AU14" s="3">
        <v>165723</v>
      </c>
      <c r="AV14" s="3">
        <v>152503</v>
      </c>
      <c r="AW14" s="3">
        <v>154211</v>
      </c>
      <c r="AX14" s="3">
        <v>88391</v>
      </c>
      <c r="AY14" s="3">
        <v>184662</v>
      </c>
      <c r="AZ14" s="3">
        <v>179290</v>
      </c>
      <c r="BA14" s="3">
        <v>181778</v>
      </c>
      <c r="BC14" s="80"/>
    </row>
    <row r="15" spans="2:55" x14ac:dyDescent="0.25">
      <c r="AR15"/>
      <c r="AS15"/>
      <c r="AT15"/>
      <c r="AU15"/>
      <c r="AV15"/>
      <c r="AW15"/>
      <c r="AX15"/>
      <c r="AY15"/>
      <c r="AZ15"/>
      <c r="BA15"/>
      <c r="BC15" s="81"/>
    </row>
    <row r="16" spans="2:55" ht="15.75" x14ac:dyDescent="0.25">
      <c r="B16" s="72" t="s">
        <v>74</v>
      </c>
      <c r="AR16"/>
      <c r="AS16"/>
      <c r="AT16"/>
      <c r="AU16"/>
      <c r="AV16"/>
      <c r="AW16"/>
      <c r="AX16"/>
      <c r="AY16"/>
      <c r="AZ16"/>
      <c r="BA16"/>
    </row>
    <row r="17" spans="2:53" x14ac:dyDescent="0.25">
      <c r="B17" s="19" t="s">
        <v>59</v>
      </c>
      <c r="C17" s="3">
        <v>28620.081499188731</v>
      </c>
      <c r="D17" s="3">
        <v>26410.992517769981</v>
      </c>
      <c r="E17" s="3">
        <v>30710.211392123059</v>
      </c>
      <c r="F17" s="3">
        <v>24425.916119763471</v>
      </c>
      <c r="G17" s="3">
        <v>24957.317998588482</v>
      </c>
      <c r="H17" s="3">
        <v>22295.188007064902</v>
      </c>
      <c r="I17" s="3">
        <v>22204.391298594146</v>
      </c>
      <c r="J17" s="3">
        <v>19290.325695940475</v>
      </c>
      <c r="K17" s="3">
        <v>19974.334869034996</v>
      </c>
      <c r="L17" s="3">
        <v>25731.386031440285</v>
      </c>
      <c r="M17" s="3">
        <v>26228.781353463564</v>
      </c>
      <c r="N17" s="3">
        <v>13898.867982346679</v>
      </c>
      <c r="O17" s="3">
        <v>27794.311156273059</v>
      </c>
      <c r="P17" s="3">
        <v>24768.879351760541</v>
      </c>
      <c r="Q17" s="3">
        <v>26944.760489153708</v>
      </c>
      <c r="R17" s="3">
        <v>23858.43895951613</v>
      </c>
      <c r="S17" s="3">
        <v>27721.050051640901</v>
      </c>
      <c r="T17" s="3">
        <v>25277.891746582729</v>
      </c>
      <c r="U17" s="3">
        <v>26858.112190032534</v>
      </c>
      <c r="V17" s="3">
        <v>21056.513512334663</v>
      </c>
      <c r="W17" s="3">
        <v>27028.884247729326</v>
      </c>
      <c r="X17" s="3">
        <v>28881.057038623334</v>
      </c>
      <c r="Y17" s="3">
        <v>28459.150407065801</v>
      </c>
      <c r="Z17" s="3">
        <v>17375.186405936722</v>
      </c>
      <c r="AA17" s="3">
        <v>29616.649706591525</v>
      </c>
      <c r="AB17" s="3">
        <v>29101.732936251134</v>
      </c>
      <c r="AC17" s="3">
        <v>36085.650083567067</v>
      </c>
      <c r="AD17" s="3">
        <v>27251.477117091035</v>
      </c>
      <c r="AE17" s="3">
        <v>23534.051433635748</v>
      </c>
      <c r="AF17" s="3">
        <v>29562.722697950234</v>
      </c>
      <c r="AG17" s="3">
        <v>22977.465872711731</v>
      </c>
      <c r="AH17" s="3">
        <v>15990.999190648145</v>
      </c>
      <c r="AI17" s="3">
        <v>24641.174116991355</v>
      </c>
      <c r="AJ17" s="3">
        <v>26824.362575379288</v>
      </c>
      <c r="AK17" s="3">
        <v>29519.619799817519</v>
      </c>
      <c r="AL17" s="3">
        <v>18095.58656618647</v>
      </c>
      <c r="AM17" s="3">
        <v>28040.612060387579</v>
      </c>
      <c r="AN17" s="3">
        <v>27395.572365011234</v>
      </c>
      <c r="AO17" s="3">
        <v>29995.074134943836</v>
      </c>
      <c r="AP17" s="3">
        <v>24989.207514360623</v>
      </c>
      <c r="AQ17" s="3">
        <v>24457.404609982917</v>
      </c>
      <c r="AR17" s="3">
        <v>25690.428626870817</v>
      </c>
      <c r="AS17" s="3">
        <v>21151</v>
      </c>
      <c r="AT17" s="3">
        <v>17149</v>
      </c>
      <c r="AU17" s="3">
        <v>26034</v>
      </c>
      <c r="AV17" s="3">
        <v>24300</v>
      </c>
      <c r="AW17" s="3">
        <v>25086</v>
      </c>
      <c r="AX17" s="3">
        <v>14493</v>
      </c>
      <c r="AY17" s="3">
        <v>27225</v>
      </c>
      <c r="AZ17" s="3">
        <v>25776</v>
      </c>
      <c r="BA17" s="3">
        <v>30502</v>
      </c>
    </row>
    <row r="18" spans="2:53" x14ac:dyDescent="0.25">
      <c r="B18" s="19" t="s">
        <v>60</v>
      </c>
      <c r="C18" s="3">
        <v>11518.683730172006</v>
      </c>
      <c r="D18" s="3">
        <v>8627.7833728947789</v>
      </c>
      <c r="E18" s="3">
        <v>9600.6277396724436</v>
      </c>
      <c r="F18" s="3">
        <v>8862.4180312281824</v>
      </c>
      <c r="G18" s="3">
        <v>7758.8670413198251</v>
      </c>
      <c r="H18" s="3">
        <v>8280.4945660611356</v>
      </c>
      <c r="I18" s="3">
        <v>7773.5634975350813</v>
      </c>
      <c r="J18" s="3">
        <v>7168.6976653542579</v>
      </c>
      <c r="K18" s="3">
        <v>7088.1134519553279</v>
      </c>
      <c r="L18" s="3">
        <v>8919.9490421360279</v>
      </c>
      <c r="M18" s="3">
        <v>8767.6028756254982</v>
      </c>
      <c r="N18" s="3">
        <v>5644.8663868201584</v>
      </c>
      <c r="O18" s="3">
        <v>11281.940994679286</v>
      </c>
      <c r="P18" s="3">
        <v>14546.354225974557</v>
      </c>
      <c r="Q18" s="3">
        <v>10669.484889580941</v>
      </c>
      <c r="R18" s="3">
        <v>9478.2909138144532</v>
      </c>
      <c r="S18" s="3">
        <v>12981.882909451639</v>
      </c>
      <c r="T18" s="3">
        <v>13248.704083131897</v>
      </c>
      <c r="U18" s="3">
        <v>10451.490021097257</v>
      </c>
      <c r="V18" s="3">
        <v>9218.7259416511806</v>
      </c>
      <c r="W18" s="3">
        <v>12989.37046789044</v>
      </c>
      <c r="X18" s="3">
        <v>14611.181496974861</v>
      </c>
      <c r="Y18" s="3">
        <v>13407.788001893501</v>
      </c>
      <c r="Z18" s="3">
        <v>8421.1197721617609</v>
      </c>
      <c r="AA18" s="3">
        <v>18427.563768367989</v>
      </c>
      <c r="AB18" s="3">
        <v>14682.081971396188</v>
      </c>
      <c r="AC18" s="3">
        <v>15730.823888958101</v>
      </c>
      <c r="AD18" s="3">
        <v>12522.015115866694</v>
      </c>
      <c r="AE18" s="3">
        <v>12670.148387244231</v>
      </c>
      <c r="AF18" s="3">
        <v>13453.646247247301</v>
      </c>
      <c r="AG18" s="3">
        <v>11028.381590875595</v>
      </c>
      <c r="AH18" s="3">
        <v>9204.1191947654588</v>
      </c>
      <c r="AI18" s="3">
        <v>11937.388354535044</v>
      </c>
      <c r="AJ18" s="3">
        <v>11991.01587785453</v>
      </c>
      <c r="AK18" s="3">
        <v>11774.523490163112</v>
      </c>
      <c r="AL18" s="3">
        <v>7187.6727656992834</v>
      </c>
      <c r="AM18" s="3">
        <v>10777.911352109357</v>
      </c>
      <c r="AN18" s="3">
        <v>9654.189763903516</v>
      </c>
      <c r="AO18" s="3">
        <v>10554.065581980185</v>
      </c>
      <c r="AP18" s="3">
        <v>7543.5029800067095</v>
      </c>
      <c r="AQ18" s="3">
        <v>8361.5121933042337</v>
      </c>
      <c r="AR18" s="3">
        <v>9894.5665123505478</v>
      </c>
      <c r="AS18" s="3">
        <v>8415</v>
      </c>
      <c r="AT18" s="3">
        <v>5357</v>
      </c>
      <c r="AU18" s="3">
        <v>11486</v>
      </c>
      <c r="AV18" s="3">
        <v>11054</v>
      </c>
      <c r="AW18" s="3">
        <v>13374</v>
      </c>
      <c r="AX18" s="3">
        <v>6430</v>
      </c>
      <c r="AY18" s="3">
        <v>12659</v>
      </c>
      <c r="AZ18" s="3">
        <v>9411</v>
      </c>
      <c r="BA18" s="3">
        <v>10822</v>
      </c>
    </row>
    <row r="19" spans="2:53" x14ac:dyDescent="0.25">
      <c r="B19" s="19" t="s">
        <v>61</v>
      </c>
      <c r="C19" s="3">
        <v>2196217.7560535492</v>
      </c>
      <c r="D19" s="3">
        <v>2025753.8533353922</v>
      </c>
      <c r="E19" s="3">
        <v>2083061.9101171067</v>
      </c>
      <c r="F19" s="3">
        <v>1870965.49222344</v>
      </c>
      <c r="G19" s="3">
        <v>2183542.8914505932</v>
      </c>
      <c r="H19" s="3">
        <v>1931387.545905285</v>
      </c>
      <c r="I19" s="3">
        <v>1658846.8922710544</v>
      </c>
      <c r="J19" s="3">
        <v>1538688.3385454954</v>
      </c>
      <c r="K19" s="3">
        <v>1763023.0216008476</v>
      </c>
      <c r="L19" s="3">
        <v>2069711.5124101311</v>
      </c>
      <c r="M19" s="3">
        <v>1871186.336809776</v>
      </c>
      <c r="N19" s="3">
        <v>1384636.7419715957</v>
      </c>
      <c r="O19" s="3">
        <v>2159683.1276400127</v>
      </c>
      <c r="P19" s="3">
        <v>2311572.629043547</v>
      </c>
      <c r="Q19" s="3">
        <v>2477920.673528383</v>
      </c>
      <c r="R19" s="3">
        <v>2117153.3368495535</v>
      </c>
      <c r="S19" s="3">
        <v>2209603.0966183227</v>
      </c>
      <c r="T19" s="3">
        <v>2421486.3171819123</v>
      </c>
      <c r="U19" s="3">
        <v>2278570.3908340828</v>
      </c>
      <c r="V19" s="3">
        <v>1984840.7184317682</v>
      </c>
      <c r="W19" s="3">
        <v>2305594.7074700892</v>
      </c>
      <c r="X19" s="3">
        <v>2160085.4449644648</v>
      </c>
      <c r="Y19" s="3">
        <v>2107243.1852195999</v>
      </c>
      <c r="Z19" s="3">
        <v>1663410.5707045149</v>
      </c>
      <c r="AA19" s="3">
        <v>2478577.2720078593</v>
      </c>
      <c r="AB19" s="3">
        <v>2243632.9978038506</v>
      </c>
      <c r="AC19" s="3">
        <v>2781309.023749508</v>
      </c>
      <c r="AD19" s="3">
        <v>2169633.8679070421</v>
      </c>
      <c r="AE19" s="3">
        <v>2226399.572966001</v>
      </c>
      <c r="AF19" s="3">
        <v>2493805.5822466565</v>
      </c>
      <c r="AG19" s="3">
        <v>2198193.1541253962</v>
      </c>
      <c r="AH19" s="3">
        <v>1822852.3473097642</v>
      </c>
      <c r="AI19" s="3">
        <v>2230951.588440795</v>
      </c>
      <c r="AJ19" s="3">
        <v>2317582.9663916738</v>
      </c>
      <c r="AK19" s="3">
        <v>2181425.1302577965</v>
      </c>
      <c r="AL19" s="3">
        <v>1774468.0231809295</v>
      </c>
      <c r="AM19" s="3">
        <v>2416564.5321027613</v>
      </c>
      <c r="AN19" s="3">
        <v>2537971.2950790292</v>
      </c>
      <c r="AO19" s="3">
        <v>2745010.3137861802</v>
      </c>
      <c r="AP19" s="3">
        <v>2227477.3753548982</v>
      </c>
      <c r="AQ19" s="3">
        <v>2416563.350047336</v>
      </c>
      <c r="AR19" s="3">
        <v>2696134.8575096307</v>
      </c>
      <c r="AS19" s="3">
        <v>2181791</v>
      </c>
      <c r="AT19" s="3">
        <v>1929035</v>
      </c>
      <c r="AU19" s="3">
        <v>2572741</v>
      </c>
      <c r="AV19" s="3">
        <v>2617479</v>
      </c>
      <c r="AW19" s="3">
        <v>2511946</v>
      </c>
      <c r="AX19" s="3">
        <v>1612700</v>
      </c>
      <c r="AY19" s="3">
        <v>2717857</v>
      </c>
      <c r="AZ19" s="3">
        <v>2803518</v>
      </c>
      <c r="BA19" s="3">
        <v>2986441</v>
      </c>
    </row>
    <row r="20" spans="2:53" x14ac:dyDescent="0.25">
      <c r="B20" s="19" t="s">
        <v>62</v>
      </c>
      <c r="C20" s="3">
        <v>7075.6856042372601</v>
      </c>
      <c r="D20" s="3">
        <v>6055.2055611497071</v>
      </c>
      <c r="E20" s="3">
        <v>5845.3218791129511</v>
      </c>
      <c r="F20" s="3">
        <v>4095.9377005467954</v>
      </c>
      <c r="G20" s="3">
        <v>3346.1901625823334</v>
      </c>
      <c r="H20" s="3">
        <v>3625.326726627005</v>
      </c>
      <c r="I20" s="3">
        <v>4613.9527075769211</v>
      </c>
      <c r="J20" s="3">
        <v>3718.1735382781535</v>
      </c>
      <c r="K20" s="3">
        <v>3327.0655822032363</v>
      </c>
      <c r="L20" s="3">
        <v>5451.1209806074294</v>
      </c>
      <c r="M20" s="3">
        <v>6423.2325286053419</v>
      </c>
      <c r="N20" s="3">
        <v>3530.6648320730042</v>
      </c>
      <c r="O20" s="3">
        <v>8651.2367174559295</v>
      </c>
      <c r="P20" s="3">
        <v>8668.0941134496989</v>
      </c>
      <c r="Q20" s="3">
        <v>6342.0655883057307</v>
      </c>
      <c r="R20" s="3">
        <v>5154.466673469452</v>
      </c>
      <c r="S20" s="3">
        <v>5527.8101135524021</v>
      </c>
      <c r="T20" s="3">
        <v>6966.1621397260396</v>
      </c>
      <c r="U20" s="3">
        <v>4991.9225367393819</v>
      </c>
      <c r="V20" s="3">
        <v>5492.8199372338267</v>
      </c>
      <c r="W20" s="3">
        <v>6467.113222501278</v>
      </c>
      <c r="X20" s="3">
        <v>4972.1911214410566</v>
      </c>
      <c r="Y20" s="3">
        <v>6411.1231166276266</v>
      </c>
      <c r="Z20" s="3">
        <v>4090.3778090834116</v>
      </c>
      <c r="AA20" s="3">
        <v>8066.9736796276084</v>
      </c>
      <c r="AB20" s="3">
        <v>7683.3398581478832</v>
      </c>
      <c r="AC20" s="3">
        <v>17399.972020075533</v>
      </c>
      <c r="AD20" s="3">
        <v>8238.2416695704542</v>
      </c>
      <c r="AE20" s="3">
        <v>7364.7354336119206</v>
      </c>
      <c r="AF20" s="3">
        <v>8421.0433863797243</v>
      </c>
      <c r="AG20" s="3">
        <v>9109.3994018238973</v>
      </c>
      <c r="AH20" s="3">
        <v>7130.7916132966893</v>
      </c>
      <c r="AI20" s="3">
        <v>8110.9098497782143</v>
      </c>
      <c r="AJ20" s="3">
        <v>6885.6425461975859</v>
      </c>
      <c r="AK20" s="3">
        <v>6612.0430533495901</v>
      </c>
      <c r="AL20" s="3">
        <v>4970.5072364568714</v>
      </c>
      <c r="AM20" s="3">
        <v>6859.6204556565444</v>
      </c>
      <c r="AN20" s="3">
        <v>9652.4672306188859</v>
      </c>
      <c r="AO20" s="3">
        <v>10162.969368904021</v>
      </c>
      <c r="AP20" s="3">
        <v>7705.30886043192</v>
      </c>
      <c r="AQ20" s="3">
        <v>7558.3136544926529</v>
      </c>
      <c r="AR20" s="3">
        <v>5360.527702075522</v>
      </c>
      <c r="AS20" s="3">
        <v>5829</v>
      </c>
      <c r="AT20" s="3">
        <v>5029</v>
      </c>
      <c r="AU20" s="3">
        <v>6528</v>
      </c>
      <c r="AV20" s="3">
        <v>6384</v>
      </c>
      <c r="AW20" s="3">
        <v>6644</v>
      </c>
      <c r="AX20" s="3">
        <v>4096</v>
      </c>
      <c r="AY20" s="3">
        <v>10064</v>
      </c>
      <c r="AZ20" s="3">
        <v>6517</v>
      </c>
      <c r="BA20" s="3">
        <v>10676</v>
      </c>
    </row>
    <row r="21" spans="2:53" x14ac:dyDescent="0.25">
      <c r="B21" s="19" t="s">
        <v>63</v>
      </c>
      <c r="C21" s="3">
        <v>35305.563859008776</v>
      </c>
      <c r="D21" s="3">
        <v>27828.061926164166</v>
      </c>
      <c r="E21" s="3">
        <v>45758.521262288079</v>
      </c>
      <c r="F21" s="3">
        <v>40642.790935312383</v>
      </c>
      <c r="G21" s="3">
        <v>38416.438332671714</v>
      </c>
      <c r="H21" s="3">
        <v>52690.208688101797</v>
      </c>
      <c r="I21" s="3">
        <v>20467.531049342862</v>
      </c>
      <c r="J21" s="3">
        <v>19390.225985383353</v>
      </c>
      <c r="K21" s="3">
        <v>18139.718431713714</v>
      </c>
      <c r="L21" s="3">
        <v>18955.884822011496</v>
      </c>
      <c r="M21" s="3">
        <v>22586.190467648627</v>
      </c>
      <c r="N21" s="3">
        <v>18729.441115852573</v>
      </c>
      <c r="O21" s="3">
        <v>37472.871518663254</v>
      </c>
      <c r="P21" s="3">
        <v>36928.981738182498</v>
      </c>
      <c r="Q21" s="3">
        <v>39468.843406431879</v>
      </c>
      <c r="R21" s="3">
        <v>30571.447548333355</v>
      </c>
      <c r="S21" s="3">
        <v>37262.252620223437</v>
      </c>
      <c r="T21" s="3">
        <v>35016.444458315265</v>
      </c>
      <c r="U21" s="3">
        <v>27025.158011285635</v>
      </c>
      <c r="V21" s="3">
        <v>15867.061874356627</v>
      </c>
      <c r="W21" s="3">
        <v>21984.799868172839</v>
      </c>
      <c r="X21" s="3">
        <v>22685.561736801857</v>
      </c>
      <c r="Y21" s="3">
        <v>21375.390410984834</v>
      </c>
      <c r="Z21" s="3">
        <v>15877.690376801696</v>
      </c>
      <c r="AA21" s="3">
        <v>24863.448699881588</v>
      </c>
      <c r="AB21" s="3">
        <v>20141.929382213657</v>
      </c>
      <c r="AC21" s="3">
        <v>26882.803142002485</v>
      </c>
      <c r="AD21" s="3">
        <v>21108.20114647397</v>
      </c>
      <c r="AE21" s="3">
        <v>19383.805456429225</v>
      </c>
      <c r="AF21" s="3">
        <v>32740.758512144661</v>
      </c>
      <c r="AG21" s="3">
        <v>30750.068875419314</v>
      </c>
      <c r="AH21" s="3">
        <v>45172.639618751724</v>
      </c>
      <c r="AI21" s="3">
        <v>42760.339166041049</v>
      </c>
      <c r="AJ21" s="3">
        <v>42733.938028667486</v>
      </c>
      <c r="AK21" s="3">
        <v>24729.328702283285</v>
      </c>
      <c r="AL21" s="3">
        <v>27033.880227572732</v>
      </c>
      <c r="AM21" s="3">
        <v>22755.279849270788</v>
      </c>
      <c r="AN21" s="3">
        <v>19704.491935481801</v>
      </c>
      <c r="AO21" s="3">
        <v>24351.711063781542</v>
      </c>
      <c r="AP21" s="3">
        <v>22405.505047345327</v>
      </c>
      <c r="AQ21" s="3">
        <v>19332.607618949722</v>
      </c>
      <c r="AR21" s="3">
        <v>22677.683695453918</v>
      </c>
      <c r="AS21" s="3">
        <v>23178</v>
      </c>
      <c r="AT21" s="3">
        <v>13084</v>
      </c>
      <c r="AU21" s="3">
        <v>21019</v>
      </c>
      <c r="AV21" s="3">
        <v>14922</v>
      </c>
      <c r="AW21" s="3">
        <v>20558</v>
      </c>
      <c r="AX21" s="3">
        <v>9210</v>
      </c>
      <c r="AY21" s="3">
        <v>23382</v>
      </c>
      <c r="AZ21" s="3">
        <v>27021</v>
      </c>
      <c r="BA21" s="3">
        <v>52177</v>
      </c>
    </row>
    <row r="22" spans="2:53" x14ac:dyDescent="0.25">
      <c r="B22" s="19" t="s">
        <v>64</v>
      </c>
      <c r="C22" s="3">
        <v>48332.247372957958</v>
      </c>
      <c r="D22" s="3">
        <v>39274.542836888904</v>
      </c>
      <c r="E22" s="3">
        <v>38639.406577907015</v>
      </c>
      <c r="F22" s="3">
        <v>44562.691600071979</v>
      </c>
      <c r="G22" s="3">
        <v>42750.587282902859</v>
      </c>
      <c r="H22" s="3">
        <v>34773.74277065284</v>
      </c>
      <c r="I22" s="3">
        <v>44151.937815447956</v>
      </c>
      <c r="J22" s="3">
        <v>33979.931088949168</v>
      </c>
      <c r="K22" s="3">
        <v>43160.653211139492</v>
      </c>
      <c r="L22" s="3">
        <v>53636.419154182993</v>
      </c>
      <c r="M22" s="3">
        <v>39494.080673588731</v>
      </c>
      <c r="N22" s="3">
        <v>19927.016399557859</v>
      </c>
      <c r="O22" s="3">
        <v>59857.231089016917</v>
      </c>
      <c r="P22" s="3">
        <v>57741.020746434588</v>
      </c>
      <c r="Q22" s="3">
        <v>43135.543718659021</v>
      </c>
      <c r="R22" s="3">
        <v>40872.184508045946</v>
      </c>
      <c r="S22" s="3">
        <v>39729.809593949998</v>
      </c>
      <c r="T22" s="3">
        <v>37353.606883760338</v>
      </c>
      <c r="U22" s="3">
        <v>39742.456653796122</v>
      </c>
      <c r="V22" s="3">
        <v>30594.255059776206</v>
      </c>
      <c r="W22" s="3">
        <v>33370.593605218019</v>
      </c>
      <c r="X22" s="3">
        <v>30338.725790358458</v>
      </c>
      <c r="Y22" s="3">
        <v>31887.682372633466</v>
      </c>
      <c r="Z22" s="3">
        <v>18651.442855564757</v>
      </c>
      <c r="AA22" s="3">
        <v>40855.275680727427</v>
      </c>
      <c r="AB22" s="3">
        <v>33671.087300014289</v>
      </c>
      <c r="AC22" s="3">
        <v>41953.003251880597</v>
      </c>
      <c r="AD22" s="3">
        <v>47273.40087444822</v>
      </c>
      <c r="AE22" s="3">
        <v>49777.696897999296</v>
      </c>
      <c r="AF22" s="3">
        <v>49907.156184543979</v>
      </c>
      <c r="AG22" s="3">
        <v>35997.379640888648</v>
      </c>
      <c r="AH22" s="3">
        <v>27450.532409736334</v>
      </c>
      <c r="AI22" s="3">
        <v>39429.490161931659</v>
      </c>
      <c r="AJ22" s="3">
        <v>40535.366291419443</v>
      </c>
      <c r="AK22" s="3">
        <v>45200.469763155699</v>
      </c>
      <c r="AL22" s="3">
        <v>27118.027974384422</v>
      </c>
      <c r="AM22" s="3">
        <v>55203.231718822775</v>
      </c>
      <c r="AN22" s="3">
        <v>43079.164863705184</v>
      </c>
      <c r="AO22" s="3">
        <v>47312.217733894431</v>
      </c>
      <c r="AP22" s="3">
        <v>39115.396945671615</v>
      </c>
      <c r="AQ22" s="3">
        <v>47262.726172299452</v>
      </c>
      <c r="AR22" s="3">
        <v>53558.117497512838</v>
      </c>
      <c r="AS22" s="3">
        <v>55182</v>
      </c>
      <c r="AT22" s="3">
        <v>44518</v>
      </c>
      <c r="AU22" s="3">
        <v>60949</v>
      </c>
      <c r="AV22" s="3">
        <v>66738</v>
      </c>
      <c r="AW22" s="3">
        <v>40392</v>
      </c>
      <c r="AX22" s="3">
        <v>25200</v>
      </c>
      <c r="AY22" s="3">
        <v>59917</v>
      </c>
      <c r="AZ22" s="3">
        <v>66427</v>
      </c>
      <c r="BA22" s="3">
        <v>53888</v>
      </c>
    </row>
    <row r="23" spans="2:53" x14ac:dyDescent="0.25">
      <c r="AR23"/>
      <c r="AS23"/>
      <c r="AT23"/>
      <c r="AU23"/>
      <c r="AV23"/>
      <c r="AW23"/>
      <c r="AX23"/>
      <c r="AY23"/>
      <c r="AZ23"/>
      <c r="BA23"/>
    </row>
    <row r="24" spans="2:53" x14ac:dyDescent="0.25">
      <c r="B24" s="54" t="s">
        <v>69</v>
      </c>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row>
    <row r="25" spans="2:53" x14ac:dyDescent="0.25">
      <c r="C25" s="4">
        <v>43131</v>
      </c>
      <c r="D25" s="4">
        <v>43159</v>
      </c>
      <c r="E25" s="4">
        <v>43190</v>
      </c>
      <c r="F25" s="4">
        <v>43220</v>
      </c>
      <c r="G25" s="4">
        <v>43251</v>
      </c>
      <c r="H25" s="4">
        <v>43281</v>
      </c>
      <c r="I25" s="4">
        <v>43312</v>
      </c>
      <c r="J25" s="4">
        <v>43343</v>
      </c>
      <c r="K25" s="4">
        <v>43373</v>
      </c>
      <c r="L25" s="4">
        <v>43404</v>
      </c>
      <c r="M25" s="4">
        <v>43434</v>
      </c>
      <c r="N25" s="4">
        <v>43465</v>
      </c>
      <c r="O25" s="4">
        <v>43496</v>
      </c>
      <c r="P25" s="4">
        <v>43524</v>
      </c>
      <c r="Q25" s="4">
        <v>43555</v>
      </c>
      <c r="R25" s="4">
        <v>43585</v>
      </c>
      <c r="S25" s="4">
        <v>43616</v>
      </c>
      <c r="T25" s="4">
        <v>43646</v>
      </c>
      <c r="U25" s="4">
        <v>43677</v>
      </c>
      <c r="V25" s="4">
        <v>43708</v>
      </c>
      <c r="W25" s="4">
        <v>43738</v>
      </c>
      <c r="X25" s="4">
        <v>43769</v>
      </c>
      <c r="Y25" s="4">
        <v>43799</v>
      </c>
      <c r="Z25" s="4">
        <v>43830</v>
      </c>
      <c r="AA25" s="4">
        <v>43861</v>
      </c>
      <c r="AB25" s="4">
        <v>43890</v>
      </c>
      <c r="AC25" s="4">
        <v>43921</v>
      </c>
      <c r="AD25" s="4">
        <v>43951</v>
      </c>
      <c r="AE25" s="4">
        <v>43982</v>
      </c>
      <c r="AF25" s="4">
        <v>44012</v>
      </c>
      <c r="AG25" s="4">
        <v>44043</v>
      </c>
      <c r="AH25" s="4">
        <v>44074</v>
      </c>
      <c r="AI25" s="4">
        <v>44104</v>
      </c>
      <c r="AJ25" s="4">
        <v>44135</v>
      </c>
      <c r="AK25" s="4">
        <v>44165</v>
      </c>
      <c r="AL25" s="4">
        <v>44196</v>
      </c>
      <c r="AM25" s="4">
        <f>AM5</f>
        <v>44227</v>
      </c>
      <c r="AN25" s="4">
        <f>AN5</f>
        <v>44255</v>
      </c>
      <c r="AO25" s="4">
        <v>44286</v>
      </c>
      <c r="AP25" s="4">
        <f t="shared" ref="AP25:AU25" si="0">AP5</f>
        <v>44316</v>
      </c>
      <c r="AQ25" s="4">
        <f t="shared" si="0"/>
        <v>44347</v>
      </c>
      <c r="AR25" s="4">
        <f t="shared" si="0"/>
        <v>44377</v>
      </c>
      <c r="AS25" s="4">
        <f t="shared" si="0"/>
        <v>44408</v>
      </c>
      <c r="AT25" s="4">
        <f t="shared" si="0"/>
        <v>44439</v>
      </c>
      <c r="AU25" s="4">
        <f t="shared" si="0"/>
        <v>44469</v>
      </c>
      <c r="AV25" s="4">
        <f t="shared" ref="AV25:AX25" si="1">AV5</f>
        <v>44500</v>
      </c>
      <c r="AW25" s="4">
        <f t="shared" si="1"/>
        <v>44530</v>
      </c>
      <c r="AX25" s="4">
        <f t="shared" si="1"/>
        <v>44561</v>
      </c>
      <c r="AY25" s="4">
        <f t="shared" ref="AY25:BA25" si="2">AY5</f>
        <v>44592</v>
      </c>
      <c r="AZ25" s="4">
        <f t="shared" si="2"/>
        <v>44620</v>
      </c>
      <c r="BA25" s="4">
        <f t="shared" si="2"/>
        <v>44651</v>
      </c>
    </row>
    <row r="26" spans="2:53" x14ac:dyDescent="0.25">
      <c r="B26" s="18" t="s">
        <v>24</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2:53" x14ac:dyDescent="0.25">
      <c r="B27" s="19" t="s">
        <v>33</v>
      </c>
      <c r="C27" s="3">
        <v>23174.619047619046</v>
      </c>
      <c r="D27" s="3">
        <v>23056.63157894737</v>
      </c>
      <c r="E27" s="3">
        <v>22445.619047619046</v>
      </c>
      <c r="F27" s="3">
        <v>20826.142857142859</v>
      </c>
      <c r="G27" s="3">
        <v>20484.045454545456</v>
      </c>
      <c r="H27" s="3">
        <v>20879.571428571428</v>
      </c>
      <c r="I27" s="3">
        <v>18311.428571428572</v>
      </c>
      <c r="J27" s="3">
        <v>16313.434782608696</v>
      </c>
      <c r="K27" s="3">
        <v>21803.57894736842</v>
      </c>
      <c r="L27" s="3">
        <v>21992.31818181818</v>
      </c>
      <c r="M27" s="3">
        <v>21433.5</v>
      </c>
      <c r="N27" s="3">
        <v>17516.315789473683</v>
      </c>
      <c r="O27" s="3">
        <v>25681.428571428572</v>
      </c>
      <c r="P27" s="3">
        <v>26161.947368421053</v>
      </c>
      <c r="Q27" s="3">
        <v>25511.285714285714</v>
      </c>
      <c r="R27" s="3">
        <v>23120.476190476191</v>
      </c>
      <c r="S27" s="3">
        <v>20812.81818181818</v>
      </c>
      <c r="T27" s="3">
        <v>23787.1</v>
      </c>
      <c r="U27" s="3">
        <v>19858.363636363636</v>
      </c>
      <c r="V27" s="3">
        <v>18350.363636363636</v>
      </c>
      <c r="W27" s="3">
        <v>22733.7</v>
      </c>
      <c r="X27" s="3">
        <v>21631.045454545456</v>
      </c>
      <c r="Y27" s="3">
        <v>22503.052631578947</v>
      </c>
      <c r="Z27" s="3">
        <v>17492.666666666668</v>
      </c>
      <c r="AA27" s="3">
        <v>24156.714285714286</v>
      </c>
      <c r="AB27" s="3">
        <v>23975.78947368421</v>
      </c>
      <c r="AC27" s="3">
        <v>31199.18181818182</v>
      </c>
      <c r="AD27" s="3">
        <v>31972.809523809523</v>
      </c>
      <c r="AE27" s="3">
        <v>31074.799999999999</v>
      </c>
      <c r="AF27" s="3">
        <f t="shared" ref="AF27:AR27" si="3">AF7/AF45</f>
        <v>28678.545454545456</v>
      </c>
      <c r="AG27" s="3">
        <f t="shared" si="3"/>
        <v>21928.454545454544</v>
      </c>
      <c r="AH27" s="3">
        <f t="shared" si="3"/>
        <v>20577</v>
      </c>
      <c r="AI27" s="3">
        <f t="shared" si="3"/>
        <v>21962.714285714286</v>
      </c>
      <c r="AJ27" s="3">
        <f t="shared" si="3"/>
        <v>24164.761904761905</v>
      </c>
      <c r="AK27" s="3">
        <f t="shared" si="3"/>
        <v>24418</v>
      </c>
      <c r="AL27" s="3">
        <f t="shared" si="3"/>
        <v>19329.863636363636</v>
      </c>
      <c r="AM27" s="3">
        <f t="shared" si="3"/>
        <v>29499.63157894737</v>
      </c>
      <c r="AN27" s="3">
        <f t="shared" si="3"/>
        <v>27791.684210526317</v>
      </c>
      <c r="AO27" s="3">
        <f t="shared" si="3"/>
        <v>29720.260869565216</v>
      </c>
      <c r="AP27" s="3">
        <f t="shared" si="3"/>
        <v>24869.476190476191</v>
      </c>
      <c r="AQ27" s="3">
        <f t="shared" si="3"/>
        <v>23709.5</v>
      </c>
      <c r="AR27" s="3">
        <f t="shared" si="3"/>
        <v>24372.045454545456</v>
      </c>
      <c r="AS27" s="3">
        <f t="shared" ref="AS27:AT27" si="4">AS7/AS45</f>
        <v>20140.428571428572</v>
      </c>
      <c r="AT27" s="3">
        <f t="shared" si="4"/>
        <v>17775.454545454544</v>
      </c>
      <c r="AU27" s="3">
        <f t="shared" ref="AU27:AV27" si="5">AU7/AU45</f>
        <v>22939.285714285714</v>
      </c>
      <c r="AV27" s="3">
        <f t="shared" si="5"/>
        <v>24099.55</v>
      </c>
      <c r="AW27" s="3">
        <f t="shared" ref="AW27:AX27" si="6">AW7/AW45</f>
        <v>22689.15</v>
      </c>
      <c r="AX27" s="3">
        <f t="shared" si="6"/>
        <v>17019.68181818182</v>
      </c>
      <c r="AY27" s="3">
        <f t="shared" ref="AY27:AZ27" si="7">AY7/AY45</f>
        <v>25003.55</v>
      </c>
      <c r="AZ27" s="3">
        <f t="shared" si="7"/>
        <v>26071.526315789473</v>
      </c>
      <c r="BA27" s="3">
        <f t="shared" ref="BA27" si="8">BA7/BA45</f>
        <v>28426.217391304348</v>
      </c>
    </row>
    <row r="28" spans="2:53" x14ac:dyDescent="0.25">
      <c r="B28" s="19" t="s">
        <v>34</v>
      </c>
      <c r="C28" s="3">
        <v>10046.714285714286</v>
      </c>
      <c r="D28" s="3">
        <v>10328.473684210527</v>
      </c>
      <c r="E28" s="3">
        <v>8198.1904761904771</v>
      </c>
      <c r="F28" s="3">
        <v>7848.9523809523807</v>
      </c>
      <c r="G28" s="3">
        <v>8194.454545454546</v>
      </c>
      <c r="H28" s="3">
        <v>7479.0476190476193</v>
      </c>
      <c r="I28" s="3">
        <v>6705.1428571428569</v>
      </c>
      <c r="J28" s="3">
        <v>6251.869565217391</v>
      </c>
      <c r="K28" s="3">
        <v>7706.7368421052633</v>
      </c>
      <c r="L28" s="3">
        <v>8862.7727272727279</v>
      </c>
      <c r="M28" s="3">
        <v>8096.75</v>
      </c>
      <c r="N28" s="3">
        <v>6407.6842105263158</v>
      </c>
      <c r="O28" s="3">
        <v>11032.095238095239</v>
      </c>
      <c r="P28" s="3">
        <v>9976.0526315789466</v>
      </c>
      <c r="Q28" s="3">
        <v>8943</v>
      </c>
      <c r="R28" s="3">
        <v>8576.5714285714294</v>
      </c>
      <c r="S28" s="3">
        <v>8382.318181818182</v>
      </c>
      <c r="T28" s="3">
        <v>9247.75</v>
      </c>
      <c r="U28" s="3">
        <v>7849.545454545455</v>
      </c>
      <c r="V28" s="3">
        <v>7144.818181818182</v>
      </c>
      <c r="W28" s="3">
        <v>9113.4</v>
      </c>
      <c r="X28" s="3">
        <v>9182.4090909090901</v>
      </c>
      <c r="Y28" s="3">
        <v>9395.2631578947367</v>
      </c>
      <c r="Z28" s="3">
        <v>7013.1428571428569</v>
      </c>
      <c r="AA28" s="3">
        <v>10835.857142857143</v>
      </c>
      <c r="AB28" s="3">
        <v>12552.052631578947</v>
      </c>
      <c r="AC28" s="3">
        <v>13460.863636363636</v>
      </c>
      <c r="AD28" s="3">
        <v>13009.761904761905</v>
      </c>
      <c r="AE28" s="3">
        <v>11549.25</v>
      </c>
      <c r="AF28" s="3">
        <f t="shared" ref="AF28:AR28" si="9">AF8/AF45</f>
        <v>11278.954545454546</v>
      </c>
      <c r="AG28" s="3">
        <f t="shared" si="9"/>
        <v>8213.2272727272721</v>
      </c>
      <c r="AH28" s="3">
        <f t="shared" si="9"/>
        <v>8169.8095238095239</v>
      </c>
      <c r="AI28" s="3">
        <f t="shared" si="9"/>
        <v>9704.6190476190477</v>
      </c>
      <c r="AJ28" s="3">
        <f t="shared" si="9"/>
        <v>9285.9047619047615</v>
      </c>
      <c r="AK28" s="3">
        <f t="shared" si="9"/>
        <v>10279.842105263158</v>
      </c>
      <c r="AL28" s="3">
        <f t="shared" si="9"/>
        <v>8279.954545454546</v>
      </c>
      <c r="AM28" s="3">
        <f t="shared" si="9"/>
        <v>11789.947368421053</v>
      </c>
      <c r="AN28" s="3">
        <f t="shared" si="9"/>
        <v>11988.894736842105</v>
      </c>
      <c r="AO28" s="3">
        <f t="shared" si="9"/>
        <v>11666.826086956522</v>
      </c>
      <c r="AP28" s="3">
        <f t="shared" si="9"/>
        <v>10334.333333333334</v>
      </c>
      <c r="AQ28" s="3">
        <f t="shared" si="9"/>
        <v>10362.65</v>
      </c>
      <c r="AR28" s="3">
        <f t="shared" si="9"/>
        <v>9989.0909090909099</v>
      </c>
      <c r="AS28" s="3">
        <f t="shared" ref="AS28:AT28" si="10">AS8/AS45</f>
        <v>8132.3809523809523</v>
      </c>
      <c r="AT28" s="3">
        <f t="shared" si="10"/>
        <v>7848.318181818182</v>
      </c>
      <c r="AU28" s="3">
        <f t="shared" ref="AU28:AV28" si="11">AU8/AU45</f>
        <v>9441.0476190476184</v>
      </c>
      <c r="AV28" s="3">
        <f t="shared" si="11"/>
        <v>9818.7000000000007</v>
      </c>
      <c r="AW28" s="3">
        <f t="shared" ref="AW28:AX28" si="12">AW8/AW45</f>
        <v>9747.15</v>
      </c>
      <c r="AX28" s="3">
        <f t="shared" si="12"/>
        <v>6810.545454545455</v>
      </c>
      <c r="AY28" s="3">
        <f t="shared" ref="AY28:AZ28" si="13">AY8/AY45</f>
        <v>10981.8</v>
      </c>
      <c r="AZ28" s="3">
        <f t="shared" si="13"/>
        <v>10524.368421052632</v>
      </c>
      <c r="BA28" s="3">
        <f t="shared" ref="BA28" si="14">BA8/BA45</f>
        <v>10633</v>
      </c>
    </row>
    <row r="29" spans="2:53" x14ac:dyDescent="0.25">
      <c r="B29" s="19" t="s">
        <v>35</v>
      </c>
      <c r="C29" s="3">
        <v>3512.4285714285716</v>
      </c>
      <c r="D29" s="3">
        <v>3155.7894736842104</v>
      </c>
      <c r="E29" s="3">
        <v>3295.0952380952381</v>
      </c>
      <c r="F29" s="3">
        <v>3646.0952380952381</v>
      </c>
      <c r="G29" s="3">
        <v>2991.5</v>
      </c>
      <c r="H29" s="3">
        <v>2923.2857142857142</v>
      </c>
      <c r="I29" s="3">
        <v>3911.5238095238096</v>
      </c>
      <c r="J29" s="3">
        <v>3184.913043478261</v>
      </c>
      <c r="K29" s="3">
        <v>3646.2105263157896</v>
      </c>
      <c r="L29" s="3">
        <v>4231.954545454545</v>
      </c>
      <c r="M29" s="3">
        <v>3673.45</v>
      </c>
      <c r="N29" s="3">
        <v>3714.7894736842104</v>
      </c>
      <c r="O29" s="3">
        <v>3815.3333333333335</v>
      </c>
      <c r="P29" s="3">
        <v>3776.0526315789475</v>
      </c>
      <c r="Q29" s="3">
        <v>4288.1428571428569</v>
      </c>
      <c r="R29" s="3">
        <v>3771.7142857142858</v>
      </c>
      <c r="S29" s="3">
        <v>4670.636363636364</v>
      </c>
      <c r="T29" s="3">
        <v>5059.75</v>
      </c>
      <c r="U29" s="3">
        <v>4221.772727272727</v>
      </c>
      <c r="V29" s="3">
        <v>4383.181818181818</v>
      </c>
      <c r="W29" s="3">
        <v>4517</v>
      </c>
      <c r="X29" s="3">
        <v>4585.909090909091</v>
      </c>
      <c r="Y29" s="3">
        <v>3767.1578947368421</v>
      </c>
      <c r="Z29" s="3">
        <v>4135.5714285714284</v>
      </c>
      <c r="AA29" s="3">
        <v>4992.0952380952385</v>
      </c>
      <c r="AB29" s="3">
        <v>4850.6315789473683</v>
      </c>
      <c r="AC29" s="3">
        <v>7160.681818181818</v>
      </c>
      <c r="AD29" s="3">
        <v>7191.9523809523807</v>
      </c>
      <c r="AE29" s="3">
        <v>5619.5</v>
      </c>
      <c r="AF29" s="3">
        <f t="shared" ref="AF29:AR29" si="15">AF9/AF45</f>
        <v>6146.681818181818</v>
      </c>
      <c r="AG29" s="3">
        <f t="shared" si="15"/>
        <v>5980.909090909091</v>
      </c>
      <c r="AH29" s="3">
        <f t="shared" si="15"/>
        <v>5190.7142857142853</v>
      </c>
      <c r="AI29" s="3">
        <f t="shared" si="15"/>
        <v>4828.3809523809523</v>
      </c>
      <c r="AJ29" s="3">
        <f t="shared" si="15"/>
        <v>4929.4285714285716</v>
      </c>
      <c r="AK29" s="3">
        <f t="shared" si="15"/>
        <v>4672.3157894736842</v>
      </c>
      <c r="AL29" s="3">
        <f t="shared" si="15"/>
        <v>3650.3636363636365</v>
      </c>
      <c r="AM29" s="3">
        <f t="shared" si="15"/>
        <v>4554.2631578947367</v>
      </c>
      <c r="AN29" s="3">
        <f t="shared" si="15"/>
        <v>4796.5263157894733</v>
      </c>
      <c r="AO29" s="3">
        <f t="shared" si="15"/>
        <v>3960.304347826087</v>
      </c>
      <c r="AP29" s="3">
        <f t="shared" si="15"/>
        <v>3500.4285714285716</v>
      </c>
      <c r="AQ29" s="3">
        <f t="shared" si="15"/>
        <v>3459.7656000000002</v>
      </c>
      <c r="AR29" s="3">
        <f t="shared" si="15"/>
        <v>2867.818181818182</v>
      </c>
      <c r="AS29" s="3">
        <f t="shared" ref="AS29:AT29" si="16">AS9/AS45</f>
        <v>2473.8095238095239</v>
      </c>
      <c r="AT29" s="3">
        <f t="shared" si="16"/>
        <v>2548.318181818182</v>
      </c>
      <c r="AU29" s="3">
        <f t="shared" ref="AU29:AV29" si="17">AU9/AU45</f>
        <v>2800.1428571428573</v>
      </c>
      <c r="AV29" s="3">
        <f t="shared" si="17"/>
        <v>2565.6999999999998</v>
      </c>
      <c r="AW29" s="3">
        <f t="shared" ref="AW29:AX29" si="18">AW9/AW45</f>
        <v>3139.65</v>
      </c>
      <c r="AX29" s="3">
        <f t="shared" si="18"/>
        <v>2860.4545454545455</v>
      </c>
      <c r="AY29" s="3">
        <f t="shared" ref="AY29:AZ29" si="19">AY9/AY45</f>
        <v>2493.85</v>
      </c>
      <c r="AZ29" s="3">
        <f t="shared" si="19"/>
        <v>2748.2631578947367</v>
      </c>
      <c r="BA29" s="3">
        <f t="shared" ref="BA29" si="20">BA9/BA45</f>
        <v>3185.695652173913</v>
      </c>
    </row>
    <row r="30" spans="2:53" x14ac:dyDescent="0.25">
      <c r="B30" s="18" t="s">
        <v>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2:53" ht="15.75" x14ac:dyDescent="0.25">
      <c r="B31" s="19" t="s">
        <v>36</v>
      </c>
      <c r="C31" s="3">
        <v>4031.4285714285716</v>
      </c>
      <c r="D31" s="3">
        <v>3703.6842105263158</v>
      </c>
      <c r="E31" s="3">
        <v>2899.9047619047619</v>
      </c>
      <c r="F31" s="3">
        <v>2960.9047619047619</v>
      </c>
      <c r="G31" s="3">
        <v>3125.318181818182</v>
      </c>
      <c r="H31" s="3">
        <v>3172.8571428571427</v>
      </c>
      <c r="I31" s="3">
        <v>2711.8571428571427</v>
      </c>
      <c r="J31" s="3">
        <v>2343.086956521739</v>
      </c>
      <c r="K31" s="3">
        <v>2743</v>
      </c>
      <c r="L31" s="3">
        <v>3109.5454545454545</v>
      </c>
      <c r="M31" s="3">
        <v>3010.1</v>
      </c>
      <c r="N31" s="3">
        <v>2101.1052631578946</v>
      </c>
      <c r="O31" s="3">
        <v>4082.2857142857142</v>
      </c>
      <c r="P31" s="3">
        <v>3364.7894736842104</v>
      </c>
      <c r="Q31" s="3">
        <v>3587.8571428571427</v>
      </c>
      <c r="R31" s="3">
        <v>3462.5238095238096</v>
      </c>
      <c r="S31" s="3">
        <v>2985</v>
      </c>
      <c r="T31" s="3">
        <v>3448.2</v>
      </c>
      <c r="U31" s="3">
        <v>3603.2727272727275</v>
      </c>
      <c r="V31" s="3">
        <v>2754.5454545454545</v>
      </c>
      <c r="W31" s="3">
        <v>3927.9</v>
      </c>
      <c r="X31" s="3">
        <v>3737.909090909091</v>
      </c>
      <c r="Y31" s="3">
        <v>3207.4736842105262</v>
      </c>
      <c r="Z31" s="3">
        <v>2198.0476190476193</v>
      </c>
      <c r="AA31" s="3">
        <v>4377.8095238095239</v>
      </c>
      <c r="AB31" s="3">
        <v>4117.6315789473683</v>
      </c>
      <c r="AC31" s="3">
        <v>4387.045454545455</v>
      </c>
      <c r="AD31" s="3">
        <v>3985.0476190476193</v>
      </c>
      <c r="AE31" s="3">
        <v>3853.25</v>
      </c>
      <c r="AF31" s="3">
        <f t="shared" ref="AF31:AR31" si="21">AF11/AF45</f>
        <v>3293.818181818182</v>
      </c>
      <c r="AG31" s="3">
        <f t="shared" si="21"/>
        <v>2730</v>
      </c>
      <c r="AH31" s="3">
        <f t="shared" si="21"/>
        <v>2567.3333333333335</v>
      </c>
      <c r="AI31" s="3">
        <f t="shared" si="21"/>
        <v>2955.7619047619046</v>
      </c>
      <c r="AJ31" s="3">
        <f t="shared" si="21"/>
        <v>3074.2857142857142</v>
      </c>
      <c r="AK31" s="3">
        <f t="shared" si="21"/>
        <v>3277.9473684210525</v>
      </c>
      <c r="AL31" s="3">
        <f t="shared" si="21"/>
        <v>2488.6363636363635</v>
      </c>
      <c r="AM31" s="3">
        <f t="shared" si="21"/>
        <v>4180.2105263157891</v>
      </c>
      <c r="AN31" s="3">
        <f t="shared" si="21"/>
        <v>4316.9473684210525</v>
      </c>
      <c r="AO31" s="3">
        <f t="shared" si="21"/>
        <v>3588.8260869565215</v>
      </c>
      <c r="AP31" s="3">
        <f t="shared" si="21"/>
        <v>3385.8095238095239</v>
      </c>
      <c r="AQ31" s="3">
        <f t="shared" si="21"/>
        <v>3161.45</v>
      </c>
      <c r="AR31" s="3">
        <f t="shared" si="21"/>
        <v>3434.318181818182</v>
      </c>
      <c r="AS31" s="3">
        <f t="shared" ref="AS31:AT31" si="22">AS11/AS45</f>
        <v>2823.8571428571427</v>
      </c>
      <c r="AT31" s="3">
        <f t="shared" si="22"/>
        <v>2555.2727272727275</v>
      </c>
      <c r="AU31" s="3">
        <f t="shared" ref="AU31:AV31" si="23">AU11/AU45</f>
        <v>3281.8095238095239</v>
      </c>
      <c r="AV31" s="3">
        <f t="shared" si="23"/>
        <v>3693.7</v>
      </c>
      <c r="AW31" s="3">
        <f t="shared" ref="AW31:AX31" si="24">AW11/AW45</f>
        <v>3221.1</v>
      </c>
      <c r="AX31" s="3">
        <f t="shared" si="24"/>
        <v>2068.2727272727275</v>
      </c>
      <c r="AY31" s="3">
        <f t="shared" ref="AY31:AZ31" si="25">AY11/AY45</f>
        <v>3364.55</v>
      </c>
      <c r="AZ31" s="3">
        <f t="shared" si="25"/>
        <v>3074.8947368421054</v>
      </c>
      <c r="BA31" s="3">
        <f t="shared" ref="BA31" si="26">BA11/BA45</f>
        <v>3581.9565217391305</v>
      </c>
    </row>
    <row r="32" spans="2:53" ht="15.75" x14ac:dyDescent="0.25">
      <c r="B32" s="19" t="s">
        <v>73</v>
      </c>
      <c r="C32" s="3">
        <v>9742.863636363636</v>
      </c>
      <c r="D32" s="3">
        <v>9502.25</v>
      </c>
      <c r="E32" s="3">
        <v>8469.8095238095229</v>
      </c>
      <c r="F32" s="3">
        <v>8017.45</v>
      </c>
      <c r="G32" s="3">
        <v>8341.9523809523816</v>
      </c>
      <c r="H32" s="3">
        <v>7002.1904761904761</v>
      </c>
      <c r="I32" s="3">
        <v>6626.590909090909</v>
      </c>
      <c r="J32" s="3">
        <v>5869.454545454545</v>
      </c>
      <c r="K32" s="3">
        <v>6232.25</v>
      </c>
      <c r="L32" s="3">
        <v>6391.608695652174</v>
      </c>
      <c r="M32" s="3">
        <v>6051.636363636364</v>
      </c>
      <c r="N32" s="3">
        <v>4385.7368421052633</v>
      </c>
      <c r="O32" s="3">
        <v>8106.954545454545</v>
      </c>
      <c r="P32" s="3">
        <v>7711.1</v>
      </c>
      <c r="Q32" s="3">
        <v>8588.4285714285706</v>
      </c>
      <c r="R32" s="3">
        <v>8148.65</v>
      </c>
      <c r="S32" s="3">
        <v>8236.3333333333339</v>
      </c>
      <c r="T32" s="3">
        <v>9988.6</v>
      </c>
      <c r="U32" s="3">
        <v>8939.8695652173919</v>
      </c>
      <c r="V32" s="3">
        <v>8708.9047619047615</v>
      </c>
      <c r="W32" s="3">
        <v>7857.8571428571431</v>
      </c>
      <c r="X32" s="3">
        <v>7931.739130434783</v>
      </c>
      <c r="Y32" s="3">
        <v>7384.666666666667</v>
      </c>
      <c r="Z32" s="3">
        <v>5367.2</v>
      </c>
      <c r="AA32" s="3">
        <v>8696.5</v>
      </c>
      <c r="AB32" s="3">
        <v>9949.1</v>
      </c>
      <c r="AC32" s="3">
        <v>10433.871646717897</v>
      </c>
      <c r="AD32" s="3">
        <v>9026.35</v>
      </c>
      <c r="AE32" s="3">
        <v>9008.4210526315783</v>
      </c>
      <c r="AF32" s="3">
        <f t="shared" ref="AF32:AR32" si="27">AF12/AF46</f>
        <v>8292.6363234545443</v>
      </c>
      <c r="AG32" s="3">
        <f t="shared" si="27"/>
        <v>6533.173913043478</v>
      </c>
      <c r="AH32" s="3">
        <f t="shared" si="27"/>
        <v>6225.2</v>
      </c>
      <c r="AI32" s="3">
        <f t="shared" si="27"/>
        <v>7374.454545454545</v>
      </c>
      <c r="AJ32" s="3">
        <f t="shared" si="27"/>
        <v>6594.409090909091</v>
      </c>
      <c r="AK32" s="3">
        <f t="shared" si="27"/>
        <v>7905.4761904761908</v>
      </c>
      <c r="AL32" s="3">
        <f t="shared" si="27"/>
        <v>5563.7619047619046</v>
      </c>
      <c r="AM32" s="3">
        <f t="shared" si="27"/>
        <v>9094.9500000000007</v>
      </c>
      <c r="AN32" s="3">
        <f t="shared" si="27"/>
        <v>8683.5</v>
      </c>
      <c r="AO32" s="3">
        <f t="shared" si="27"/>
        <v>8834.217391304348</v>
      </c>
      <c r="AP32" s="3">
        <f t="shared" si="27"/>
        <v>7618.75</v>
      </c>
      <c r="AQ32" s="3">
        <f t="shared" si="27"/>
        <v>6919.9945035789478</v>
      </c>
      <c r="AR32" s="3">
        <f t="shared" si="27"/>
        <v>6696.863636363636</v>
      </c>
      <c r="AS32" s="3">
        <f t="shared" ref="AS32:AT32" si="28">AS12/AS46</f>
        <v>6520.909090909091</v>
      </c>
      <c r="AT32" s="3">
        <f t="shared" si="28"/>
        <v>6004.8095238095239</v>
      </c>
      <c r="AU32" s="3">
        <f t="shared" ref="AU32:AV32" si="29">AU12/AU46</f>
        <v>7383</v>
      </c>
      <c r="AV32" s="3">
        <f t="shared" si="29"/>
        <v>7617.6190476190477</v>
      </c>
      <c r="AW32" s="3">
        <f t="shared" ref="AW32:AX32" si="30">AW12/AW46</f>
        <v>7739.272727272727</v>
      </c>
      <c r="AX32" s="3">
        <f t="shared" si="30"/>
        <v>5041.2380952380954</v>
      </c>
      <c r="AY32" s="3">
        <f t="shared" ref="AY32:AZ32" si="31">AY12/AY46</f>
        <v>8732.0499999999993</v>
      </c>
      <c r="AZ32" s="3">
        <f t="shared" si="31"/>
        <v>7768.75</v>
      </c>
      <c r="BA32" s="3">
        <f t="shared" ref="BA32" si="32">BA12/BA46</f>
        <v>8929.4782608695659</v>
      </c>
    </row>
    <row r="33" spans="2:53" x14ac:dyDescent="0.25">
      <c r="B33" s="18" t="s">
        <v>5</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2:53" ht="15.75" x14ac:dyDescent="0.25">
      <c r="B34" s="19" t="s">
        <v>73</v>
      </c>
      <c r="C34" s="3">
        <v>7965.909090909091</v>
      </c>
      <c r="D34" s="3">
        <v>7641.4</v>
      </c>
      <c r="E34" s="3">
        <v>6688.9047619047615</v>
      </c>
      <c r="F34" s="3">
        <v>6111.1</v>
      </c>
      <c r="G34" s="3">
        <v>6003.8571428571431</v>
      </c>
      <c r="H34" s="3">
        <v>5753.3809523809523</v>
      </c>
      <c r="I34" s="3">
        <v>4802.272727272727</v>
      </c>
      <c r="J34" s="3">
        <v>4320.454545454545</v>
      </c>
      <c r="K34" s="3">
        <v>6012.8</v>
      </c>
      <c r="L34" s="3">
        <v>6080.260869565217</v>
      </c>
      <c r="M34" s="3">
        <v>6156.045454545455</v>
      </c>
      <c r="N34" s="3">
        <v>4200.2105263157891</v>
      </c>
      <c r="O34" s="3">
        <v>6756.045454545455</v>
      </c>
      <c r="P34" s="3">
        <v>7452.4</v>
      </c>
      <c r="Q34" s="3">
        <v>7382.2380952380954</v>
      </c>
      <c r="R34" s="3">
        <v>7765.3</v>
      </c>
      <c r="S34" s="3">
        <v>7445.4285714285716</v>
      </c>
      <c r="T34" s="3">
        <v>8354.5499999999993</v>
      </c>
      <c r="U34" s="3">
        <v>7809.086956521739</v>
      </c>
      <c r="V34" s="3">
        <v>5534.7619047619046</v>
      </c>
      <c r="W34" s="3">
        <v>8022.8571428571431</v>
      </c>
      <c r="X34" s="3">
        <v>8221.391304347826</v>
      </c>
      <c r="Y34" s="3">
        <v>8752.7619047619046</v>
      </c>
      <c r="Z34" s="3">
        <v>5727.3</v>
      </c>
      <c r="AA34" s="3">
        <v>9439.5</v>
      </c>
      <c r="AB34" s="3">
        <v>9542.9500000000007</v>
      </c>
      <c r="AC34" s="3">
        <v>9538.173841994505</v>
      </c>
      <c r="AD34" s="3">
        <v>8435.6</v>
      </c>
      <c r="AE34" s="3">
        <v>7925.894736842105</v>
      </c>
      <c r="AF34" s="3">
        <f t="shared" ref="AF34:AR34" si="33">AF14/AF46</f>
        <v>7920.3560970454537</v>
      </c>
      <c r="AG34" s="3">
        <f t="shared" si="33"/>
        <v>6834.826086956522</v>
      </c>
      <c r="AH34" s="3">
        <f t="shared" si="33"/>
        <v>5644.8</v>
      </c>
      <c r="AI34" s="3">
        <f t="shared" si="33"/>
        <v>8592.818181818182</v>
      </c>
      <c r="AJ34" s="3">
        <f t="shared" si="33"/>
        <v>8275.0909090909099</v>
      </c>
      <c r="AK34" s="3">
        <f t="shared" si="33"/>
        <v>9522.2857142857138</v>
      </c>
      <c r="AL34" s="3">
        <f t="shared" si="33"/>
        <v>5639.0952380952385</v>
      </c>
      <c r="AM34" s="3">
        <f t="shared" si="33"/>
        <v>9937.85</v>
      </c>
      <c r="AN34" s="3">
        <f t="shared" si="33"/>
        <v>10018.700000000001</v>
      </c>
      <c r="AO34" s="3">
        <f t="shared" si="33"/>
        <v>9487.608695652174</v>
      </c>
      <c r="AP34" s="3">
        <f t="shared" si="33"/>
        <v>9157.4500000000007</v>
      </c>
      <c r="AQ34" s="3">
        <f t="shared" si="33"/>
        <v>8724.6778188947374</v>
      </c>
      <c r="AR34" s="3">
        <f t="shared" si="33"/>
        <v>8942.318181818182</v>
      </c>
      <c r="AS34" s="3">
        <f t="shared" ref="AS34:AT34" si="34">AS14/AS46</f>
        <v>6666.454545454545</v>
      </c>
      <c r="AT34" s="3">
        <f t="shared" si="34"/>
        <v>4713.9523809523807</v>
      </c>
      <c r="AU34" s="3">
        <f t="shared" ref="AU34:AV34" si="35">AU14/AU46</f>
        <v>7532.863636363636</v>
      </c>
      <c r="AV34" s="3">
        <f t="shared" si="35"/>
        <v>7262.0476190476193</v>
      </c>
      <c r="AW34" s="3">
        <f t="shared" ref="AW34:AX34" si="36">AW14/AW46</f>
        <v>7009.590909090909</v>
      </c>
      <c r="AX34" s="3">
        <f t="shared" si="36"/>
        <v>4209.0952380952385</v>
      </c>
      <c r="AY34" s="3">
        <f t="shared" ref="AY34:AZ34" si="37">AY14/AY46</f>
        <v>9233.1</v>
      </c>
      <c r="AZ34" s="3">
        <f t="shared" si="37"/>
        <v>8964.5</v>
      </c>
      <c r="BA34" s="3">
        <f t="shared" ref="BA34" si="38">BA14/BA46</f>
        <v>7903.391304347826</v>
      </c>
    </row>
    <row r="35" spans="2:53" x14ac:dyDescent="0.25">
      <c r="AR35"/>
      <c r="AS35"/>
      <c r="AT35"/>
      <c r="AU35"/>
      <c r="AV35"/>
      <c r="AW35"/>
      <c r="AX35"/>
      <c r="AY35"/>
      <c r="AZ35"/>
      <c r="BA35"/>
    </row>
    <row r="36" spans="2:53" ht="15.75" x14ac:dyDescent="0.25">
      <c r="B36" s="72" t="s">
        <v>74</v>
      </c>
      <c r="AR36"/>
      <c r="AS36"/>
      <c r="AT36"/>
      <c r="AU36"/>
      <c r="AV36"/>
      <c r="AW36"/>
      <c r="AX36"/>
      <c r="AY36"/>
      <c r="AZ36"/>
      <c r="BA36"/>
    </row>
    <row r="37" spans="2:53" x14ac:dyDescent="0.25">
      <c r="B37" s="19" t="s">
        <v>59</v>
      </c>
      <c r="C37" s="3">
        <f t="shared" ref="C37:K37" si="39">C17/C$46</f>
        <v>1300.9127954176695</v>
      </c>
      <c r="D37" s="3">
        <f t="shared" si="39"/>
        <v>1320.5496258884991</v>
      </c>
      <c r="E37" s="3">
        <f t="shared" si="39"/>
        <v>1462.3910186725266</v>
      </c>
      <c r="F37" s="3">
        <f t="shared" si="39"/>
        <v>1221.2958059881735</v>
      </c>
      <c r="G37" s="3">
        <f t="shared" si="39"/>
        <v>1188.4437142184991</v>
      </c>
      <c r="H37" s="3">
        <f t="shared" si="39"/>
        <v>1061.6756193840429</v>
      </c>
      <c r="I37" s="3">
        <f t="shared" si="39"/>
        <v>1009.2905135724612</v>
      </c>
      <c r="J37" s="3">
        <f t="shared" si="39"/>
        <v>876.83298617911248</v>
      </c>
      <c r="K37" s="3">
        <f t="shared" si="39"/>
        <v>998.71674345174984</v>
      </c>
      <c r="L37" s="3">
        <f t="shared" ref="L37:AR37" si="40">L17/L$46</f>
        <v>1118.7559144104471</v>
      </c>
      <c r="M37" s="3">
        <f t="shared" si="40"/>
        <v>1192.2173342483438</v>
      </c>
      <c r="N37" s="3">
        <f t="shared" si="40"/>
        <v>731.51936749193044</v>
      </c>
      <c r="O37" s="3">
        <f t="shared" si="40"/>
        <v>1263.3777798305937</v>
      </c>
      <c r="P37" s="3">
        <f t="shared" si="40"/>
        <v>1238.4439675880271</v>
      </c>
      <c r="Q37" s="3">
        <f t="shared" si="40"/>
        <v>1283.0838328168434</v>
      </c>
      <c r="R37" s="3">
        <f t="shared" si="40"/>
        <v>1192.9219479758065</v>
      </c>
      <c r="S37" s="3">
        <f t="shared" si="40"/>
        <v>1320.0500024590906</v>
      </c>
      <c r="T37" s="3">
        <f t="shared" si="40"/>
        <v>1263.8945873291364</v>
      </c>
      <c r="U37" s="3">
        <f t="shared" si="40"/>
        <v>1167.7440082622841</v>
      </c>
      <c r="V37" s="3">
        <f t="shared" si="40"/>
        <v>1002.6911196349839</v>
      </c>
      <c r="W37" s="3">
        <f t="shared" si="40"/>
        <v>1287.0897260823488</v>
      </c>
      <c r="X37" s="3">
        <f t="shared" si="40"/>
        <v>1255.6981321140579</v>
      </c>
      <c r="Y37" s="3">
        <f t="shared" si="40"/>
        <v>1355.1976384317047</v>
      </c>
      <c r="Z37" s="3">
        <f t="shared" si="40"/>
        <v>868.75932029683611</v>
      </c>
      <c r="AA37" s="3">
        <f t="shared" si="40"/>
        <v>1346.2113502996147</v>
      </c>
      <c r="AB37" s="3">
        <f t="shared" si="40"/>
        <v>1455.0866468125566</v>
      </c>
      <c r="AC37" s="3">
        <f t="shared" si="40"/>
        <v>1640.2568219803213</v>
      </c>
      <c r="AD37" s="3">
        <f t="shared" si="40"/>
        <v>1362.5738558545518</v>
      </c>
      <c r="AE37" s="3">
        <f t="shared" si="40"/>
        <v>1238.634285980829</v>
      </c>
      <c r="AF37" s="3">
        <f t="shared" si="40"/>
        <v>1343.7601226341014</v>
      </c>
      <c r="AG37" s="3">
        <f t="shared" si="40"/>
        <v>999.02025533529263</v>
      </c>
      <c r="AH37" s="3">
        <f t="shared" si="40"/>
        <v>799.54995953240723</v>
      </c>
      <c r="AI37" s="3">
        <f t="shared" si="40"/>
        <v>1120.0533689541526</v>
      </c>
      <c r="AJ37" s="3">
        <f t="shared" si="40"/>
        <v>1219.2892079717858</v>
      </c>
      <c r="AK37" s="3">
        <f t="shared" si="40"/>
        <v>1405.6961809436914</v>
      </c>
      <c r="AL37" s="3">
        <f t="shared" si="40"/>
        <v>861.69459838983187</v>
      </c>
      <c r="AM37" s="3">
        <f t="shared" si="40"/>
        <v>1402.030603019379</v>
      </c>
      <c r="AN37" s="3">
        <f t="shared" si="40"/>
        <v>1369.7786182505617</v>
      </c>
      <c r="AO37" s="3">
        <f t="shared" si="40"/>
        <v>1304.1336580410364</v>
      </c>
      <c r="AP37" s="3">
        <f t="shared" si="40"/>
        <v>1249.4603757180312</v>
      </c>
      <c r="AQ37" s="3">
        <f t="shared" si="40"/>
        <v>1287.2318215780483</v>
      </c>
      <c r="AR37" s="3">
        <f t="shared" si="40"/>
        <v>1167.7467557668554</v>
      </c>
      <c r="AS37" s="3">
        <f t="shared" ref="AS37:AT37" si="41">AS17/AS$46</f>
        <v>961.40909090909088</v>
      </c>
      <c r="AT37" s="3">
        <f t="shared" si="41"/>
        <v>816.61904761904759</v>
      </c>
      <c r="AU37" s="3">
        <f t="shared" ref="AU37:AV37" si="42">AU17/AU$46</f>
        <v>1183.3636363636363</v>
      </c>
      <c r="AV37" s="3">
        <f t="shared" si="42"/>
        <v>1157.1428571428571</v>
      </c>
      <c r="AW37" s="3">
        <f t="shared" ref="AW37:AX37" si="43">AW17/AW$46</f>
        <v>1140.2727272727273</v>
      </c>
      <c r="AX37" s="3">
        <f t="shared" si="43"/>
        <v>690.14285714285711</v>
      </c>
      <c r="AY37" s="3">
        <f t="shared" ref="AY37:AZ37" si="44">AY17/AY$46</f>
        <v>1361.25</v>
      </c>
      <c r="AZ37" s="3">
        <f t="shared" si="44"/>
        <v>1288.8</v>
      </c>
      <c r="BA37" s="3">
        <f t="shared" ref="BA37" si="45">BA17/BA$46</f>
        <v>1326.1739130434783</v>
      </c>
    </row>
    <row r="38" spans="2:53" x14ac:dyDescent="0.25">
      <c r="B38" s="19" t="s">
        <v>60</v>
      </c>
      <c r="C38" s="3">
        <f t="shared" ref="C38:K38" si="46">C18/C$46</f>
        <v>523.57653318963662</v>
      </c>
      <c r="D38" s="3">
        <f t="shared" si="46"/>
        <v>431.38916864473896</v>
      </c>
      <c r="E38" s="3">
        <f t="shared" si="46"/>
        <v>457.17274950821161</v>
      </c>
      <c r="F38" s="3">
        <f t="shared" si="46"/>
        <v>443.12090156140914</v>
      </c>
      <c r="G38" s="3">
        <f t="shared" si="46"/>
        <v>369.46985911046784</v>
      </c>
      <c r="H38" s="3">
        <f t="shared" si="46"/>
        <v>394.30926505053026</v>
      </c>
      <c r="I38" s="3">
        <f t="shared" si="46"/>
        <v>353.34379534250371</v>
      </c>
      <c r="J38" s="3">
        <f t="shared" si="46"/>
        <v>325.849893879739</v>
      </c>
      <c r="K38" s="3">
        <f t="shared" si="46"/>
        <v>354.4056725977664</v>
      </c>
      <c r="L38" s="3">
        <f t="shared" ref="L38:AR38" si="47">L18/L$46</f>
        <v>387.82387139721862</v>
      </c>
      <c r="M38" s="3">
        <f t="shared" si="47"/>
        <v>398.52740343752265</v>
      </c>
      <c r="N38" s="3">
        <f t="shared" si="47"/>
        <v>297.09823088527151</v>
      </c>
      <c r="O38" s="3">
        <f t="shared" si="47"/>
        <v>512.81549975814937</v>
      </c>
      <c r="P38" s="3">
        <f t="shared" si="47"/>
        <v>727.31771129872789</v>
      </c>
      <c r="Q38" s="3">
        <f t="shared" si="47"/>
        <v>508.07070902766384</v>
      </c>
      <c r="R38" s="3">
        <f t="shared" si="47"/>
        <v>473.91454569072266</v>
      </c>
      <c r="S38" s="3">
        <f t="shared" si="47"/>
        <v>618.18490045007798</v>
      </c>
      <c r="T38" s="3">
        <f t="shared" si="47"/>
        <v>662.43520415659486</v>
      </c>
      <c r="U38" s="3">
        <f t="shared" si="47"/>
        <v>454.41260961292426</v>
      </c>
      <c r="V38" s="3">
        <f t="shared" si="47"/>
        <v>438.98694960243716</v>
      </c>
      <c r="W38" s="3">
        <f t="shared" si="47"/>
        <v>618.54145085192567</v>
      </c>
      <c r="X38" s="3">
        <f t="shared" si="47"/>
        <v>635.26876073803749</v>
      </c>
      <c r="Y38" s="3">
        <f t="shared" si="47"/>
        <v>638.46609532826199</v>
      </c>
      <c r="Z38" s="3">
        <f t="shared" si="47"/>
        <v>421.05598860808806</v>
      </c>
      <c r="AA38" s="3">
        <f t="shared" si="47"/>
        <v>837.61653492581763</v>
      </c>
      <c r="AB38" s="3">
        <f t="shared" si="47"/>
        <v>734.10409856980937</v>
      </c>
      <c r="AC38" s="3">
        <f t="shared" si="47"/>
        <v>715.0374494980955</v>
      </c>
      <c r="AD38" s="3">
        <f t="shared" si="47"/>
        <v>626.10075579333466</v>
      </c>
      <c r="AE38" s="3">
        <f t="shared" si="47"/>
        <v>666.84991511811745</v>
      </c>
      <c r="AF38" s="3">
        <f t="shared" si="47"/>
        <v>611.52937487487736</v>
      </c>
      <c r="AG38" s="3">
        <f t="shared" si="47"/>
        <v>479.49485177719981</v>
      </c>
      <c r="AH38" s="3">
        <f t="shared" si="47"/>
        <v>460.20595973827295</v>
      </c>
      <c r="AI38" s="3">
        <f t="shared" si="47"/>
        <v>542.60856156977468</v>
      </c>
      <c r="AJ38" s="3">
        <f t="shared" si="47"/>
        <v>545.04617626611503</v>
      </c>
      <c r="AK38" s="3">
        <f t="shared" si="47"/>
        <v>560.69159476967195</v>
      </c>
      <c r="AL38" s="3">
        <f t="shared" si="47"/>
        <v>342.27013169996587</v>
      </c>
      <c r="AM38" s="3">
        <f t="shared" si="47"/>
        <v>538.89556760546782</v>
      </c>
      <c r="AN38" s="3">
        <f t="shared" si="47"/>
        <v>482.70948819517582</v>
      </c>
      <c r="AO38" s="3">
        <f t="shared" si="47"/>
        <v>458.87241660783411</v>
      </c>
      <c r="AP38" s="3">
        <f t="shared" si="47"/>
        <v>377.17514900033547</v>
      </c>
      <c r="AQ38" s="3">
        <f t="shared" si="47"/>
        <v>440.07958912127543</v>
      </c>
      <c r="AR38" s="3">
        <f t="shared" si="47"/>
        <v>449.75302328866127</v>
      </c>
      <c r="AS38" s="3">
        <f t="shared" ref="AS38:AT38" si="48">AS18/AS$46</f>
        <v>382.5</v>
      </c>
      <c r="AT38" s="3">
        <f t="shared" si="48"/>
        <v>255.0952380952381</v>
      </c>
      <c r="AU38" s="3">
        <f t="shared" ref="AU38:AV38" si="49">AU18/AU$46</f>
        <v>522.09090909090912</v>
      </c>
      <c r="AV38" s="3">
        <f t="shared" si="49"/>
        <v>526.38095238095241</v>
      </c>
      <c r="AW38" s="3">
        <f t="shared" ref="AW38:AX38" si="50">AW18/AW$46</f>
        <v>607.90909090909088</v>
      </c>
      <c r="AX38" s="3">
        <f t="shared" si="50"/>
        <v>306.1904761904762</v>
      </c>
      <c r="AY38" s="3">
        <f t="shared" ref="AY38:AZ38" si="51">AY18/AY$46</f>
        <v>632.95000000000005</v>
      </c>
      <c r="AZ38" s="3">
        <f t="shared" si="51"/>
        <v>470.55</v>
      </c>
      <c r="BA38" s="3">
        <f t="shared" ref="BA38" si="52">BA18/BA$46</f>
        <v>470.52173913043481</v>
      </c>
    </row>
    <row r="39" spans="2:53" x14ac:dyDescent="0.25">
      <c r="B39" s="19" t="s">
        <v>61</v>
      </c>
      <c r="C39" s="3">
        <f t="shared" ref="C39:K39" si="53">C19/C$46</f>
        <v>99828.07982061588</v>
      </c>
      <c r="D39" s="3">
        <f t="shared" si="53"/>
        <v>101287.69266676961</v>
      </c>
      <c r="E39" s="3">
        <f t="shared" si="53"/>
        <v>99193.424291290794</v>
      </c>
      <c r="F39" s="3">
        <f t="shared" si="53"/>
        <v>93548.274611172004</v>
      </c>
      <c r="G39" s="3">
        <f t="shared" si="53"/>
        <v>103978.23292621873</v>
      </c>
      <c r="H39" s="3">
        <f t="shared" si="53"/>
        <v>91970.835519299289</v>
      </c>
      <c r="I39" s="3">
        <f t="shared" si="53"/>
        <v>75402.131466866107</v>
      </c>
      <c r="J39" s="3">
        <f t="shared" si="53"/>
        <v>69940.379024795242</v>
      </c>
      <c r="K39" s="3">
        <f t="shared" si="53"/>
        <v>88151.151080042386</v>
      </c>
      <c r="L39" s="3">
        <f t="shared" ref="L39:AR39" si="54">L19/L$46</f>
        <v>89987.457061310051</v>
      </c>
      <c r="M39" s="3">
        <f t="shared" si="54"/>
        <v>85053.924400444361</v>
      </c>
      <c r="N39" s="3">
        <f t="shared" si="54"/>
        <v>72875.61799850504</v>
      </c>
      <c r="O39" s="3">
        <f t="shared" si="54"/>
        <v>98167.414892727844</v>
      </c>
      <c r="P39" s="3">
        <f t="shared" si="54"/>
        <v>115578.63145217735</v>
      </c>
      <c r="Q39" s="3">
        <f t="shared" si="54"/>
        <v>117996.22254897062</v>
      </c>
      <c r="R39" s="3">
        <f t="shared" si="54"/>
        <v>105857.66684247767</v>
      </c>
      <c r="S39" s="3">
        <f t="shared" si="54"/>
        <v>105219.19507706298</v>
      </c>
      <c r="T39" s="3">
        <f t="shared" si="54"/>
        <v>121074.31585909562</v>
      </c>
      <c r="U39" s="3">
        <f t="shared" si="54"/>
        <v>99068.277862351431</v>
      </c>
      <c r="V39" s="3">
        <f t="shared" si="54"/>
        <v>94516.224687227063</v>
      </c>
      <c r="W39" s="3">
        <f t="shared" si="54"/>
        <v>109790.22416524234</v>
      </c>
      <c r="X39" s="3">
        <f t="shared" si="54"/>
        <v>93916.758476715855</v>
      </c>
      <c r="Y39" s="3">
        <f t="shared" si="54"/>
        <v>100344.9135818857</v>
      </c>
      <c r="Z39" s="3">
        <f t="shared" si="54"/>
        <v>83170.528535225749</v>
      </c>
      <c r="AA39" s="3">
        <f t="shared" si="54"/>
        <v>112662.60327308452</v>
      </c>
      <c r="AB39" s="3">
        <f t="shared" si="54"/>
        <v>112181.64989019252</v>
      </c>
      <c r="AC39" s="3">
        <f t="shared" si="54"/>
        <v>126423.13744315946</v>
      </c>
      <c r="AD39" s="3">
        <f t="shared" si="54"/>
        <v>108481.69339535211</v>
      </c>
      <c r="AE39" s="3">
        <f t="shared" si="54"/>
        <v>117178.92489294743</v>
      </c>
      <c r="AF39" s="3">
        <f t="shared" si="54"/>
        <v>113354.79919302984</v>
      </c>
      <c r="AG39" s="3">
        <f t="shared" si="54"/>
        <v>95573.615396756359</v>
      </c>
      <c r="AH39" s="3">
        <f t="shared" si="54"/>
        <v>91142.617365488215</v>
      </c>
      <c r="AI39" s="3">
        <f t="shared" si="54"/>
        <v>101406.89038367249</v>
      </c>
      <c r="AJ39" s="3">
        <f t="shared" si="54"/>
        <v>105344.68029053062</v>
      </c>
      <c r="AK39" s="3">
        <f t="shared" si="54"/>
        <v>103877.38715513317</v>
      </c>
      <c r="AL39" s="3">
        <f t="shared" si="54"/>
        <v>84498.477294329976</v>
      </c>
      <c r="AM39" s="3">
        <f t="shared" si="54"/>
        <v>120828.22660513807</v>
      </c>
      <c r="AN39" s="3">
        <f t="shared" si="54"/>
        <v>126898.56475395146</v>
      </c>
      <c r="AO39" s="3">
        <f t="shared" si="54"/>
        <v>119348.27451244261</v>
      </c>
      <c r="AP39" s="3">
        <f t="shared" si="54"/>
        <v>111373.86876774491</v>
      </c>
      <c r="AQ39" s="3">
        <f t="shared" si="54"/>
        <v>127187.54473933348</v>
      </c>
      <c r="AR39" s="3">
        <f t="shared" si="54"/>
        <v>122551.58443225594</v>
      </c>
      <c r="AS39" s="3">
        <f t="shared" ref="AS39:AT39" si="55">AS19/AS$46</f>
        <v>99172.318181818177</v>
      </c>
      <c r="AT39" s="3">
        <f t="shared" si="55"/>
        <v>91858.809523809527</v>
      </c>
      <c r="AU39" s="3">
        <f t="shared" ref="AU39:AV39" si="56">AU19/AU$46</f>
        <v>116942.77272727272</v>
      </c>
      <c r="AV39" s="3">
        <f t="shared" si="56"/>
        <v>124641.85714285714</v>
      </c>
      <c r="AW39" s="3">
        <f t="shared" ref="AW39:AX39" si="57">AW19/AW$46</f>
        <v>114179.36363636363</v>
      </c>
      <c r="AX39" s="3">
        <f t="shared" si="57"/>
        <v>76795.238095238092</v>
      </c>
      <c r="AY39" s="3">
        <f t="shared" ref="AY39:AZ39" si="58">AY19/AY$46</f>
        <v>135892.85</v>
      </c>
      <c r="AZ39" s="3">
        <f t="shared" si="58"/>
        <v>140175.9</v>
      </c>
      <c r="BA39" s="3">
        <f t="shared" ref="BA39" si="59">BA19/BA$46</f>
        <v>129845.26086956522</v>
      </c>
    </row>
    <row r="40" spans="2:53" x14ac:dyDescent="0.25">
      <c r="B40" s="19" t="s">
        <v>62</v>
      </c>
      <c r="C40" s="3">
        <f t="shared" ref="C40:K40" si="60">C20/C$46</f>
        <v>321.62207291987545</v>
      </c>
      <c r="D40" s="3">
        <f t="shared" si="60"/>
        <v>302.76027805748538</v>
      </c>
      <c r="E40" s="3">
        <f t="shared" si="60"/>
        <v>278.34866091014055</v>
      </c>
      <c r="F40" s="3">
        <f t="shared" si="60"/>
        <v>204.79688502733978</v>
      </c>
      <c r="G40" s="3">
        <f t="shared" si="60"/>
        <v>159.34238869439682</v>
      </c>
      <c r="H40" s="3">
        <f t="shared" si="60"/>
        <v>172.63460602985737</v>
      </c>
      <c r="I40" s="3">
        <f t="shared" si="60"/>
        <v>209.72512307167824</v>
      </c>
      <c r="J40" s="3">
        <f t="shared" si="60"/>
        <v>169.00788810355243</v>
      </c>
      <c r="K40" s="3">
        <f t="shared" si="60"/>
        <v>166.35327911016182</v>
      </c>
      <c r="L40" s="3">
        <f t="shared" ref="L40:AR40" si="61">L20/L$46</f>
        <v>237.00526002640999</v>
      </c>
      <c r="M40" s="3">
        <f t="shared" si="61"/>
        <v>291.96511493660643</v>
      </c>
      <c r="N40" s="3">
        <f t="shared" si="61"/>
        <v>185.82446484594757</v>
      </c>
      <c r="O40" s="3">
        <f t="shared" si="61"/>
        <v>393.23803261163317</v>
      </c>
      <c r="P40" s="3">
        <f t="shared" si="61"/>
        <v>433.40470567248497</v>
      </c>
      <c r="Q40" s="3">
        <f t="shared" si="61"/>
        <v>302.00312325265384</v>
      </c>
      <c r="R40" s="3">
        <f t="shared" si="61"/>
        <v>257.72333367347261</v>
      </c>
      <c r="S40" s="3">
        <f t="shared" si="61"/>
        <v>263.22905302630488</v>
      </c>
      <c r="T40" s="3">
        <f t="shared" si="61"/>
        <v>348.30810698630199</v>
      </c>
      <c r="U40" s="3">
        <f t="shared" si="61"/>
        <v>217.0401102930166</v>
      </c>
      <c r="V40" s="3">
        <f t="shared" si="61"/>
        <v>261.56285415399174</v>
      </c>
      <c r="W40" s="3">
        <f t="shared" si="61"/>
        <v>307.95777250006086</v>
      </c>
      <c r="X40" s="3">
        <f t="shared" si="61"/>
        <v>216.18222267135027</v>
      </c>
      <c r="Y40" s="3">
        <f t="shared" si="61"/>
        <v>305.29157698226794</v>
      </c>
      <c r="Z40" s="3">
        <f t="shared" si="61"/>
        <v>204.51889045417059</v>
      </c>
      <c r="AA40" s="3">
        <f t="shared" si="61"/>
        <v>366.68062180125492</v>
      </c>
      <c r="AB40" s="3">
        <f t="shared" si="61"/>
        <v>384.16699290739416</v>
      </c>
      <c r="AC40" s="3">
        <f t="shared" si="61"/>
        <v>790.90781909434236</v>
      </c>
      <c r="AD40" s="3">
        <f t="shared" si="61"/>
        <v>411.91208347852273</v>
      </c>
      <c r="AE40" s="3">
        <f t="shared" si="61"/>
        <v>387.61765440062737</v>
      </c>
      <c r="AF40" s="3">
        <f t="shared" si="61"/>
        <v>382.77469938089655</v>
      </c>
      <c r="AG40" s="3">
        <f t="shared" si="61"/>
        <v>396.06084355756076</v>
      </c>
      <c r="AH40" s="3">
        <f t="shared" si="61"/>
        <v>356.53958066483449</v>
      </c>
      <c r="AI40" s="3">
        <f t="shared" si="61"/>
        <v>368.67772044446428</v>
      </c>
      <c r="AJ40" s="3">
        <f t="shared" si="61"/>
        <v>312.9837520998903</v>
      </c>
      <c r="AK40" s="3">
        <f t="shared" si="61"/>
        <v>314.85919301664717</v>
      </c>
      <c r="AL40" s="3">
        <f t="shared" si="61"/>
        <v>236.69082078366054</v>
      </c>
      <c r="AM40" s="3">
        <f t="shared" si="61"/>
        <v>342.98102278282721</v>
      </c>
      <c r="AN40" s="3">
        <f t="shared" si="61"/>
        <v>482.62336153094429</v>
      </c>
      <c r="AO40" s="3">
        <f t="shared" si="61"/>
        <v>441.86823343060962</v>
      </c>
      <c r="AP40" s="3">
        <f t="shared" si="61"/>
        <v>385.26544302159601</v>
      </c>
      <c r="AQ40" s="3">
        <f t="shared" si="61"/>
        <v>397.80598181540279</v>
      </c>
      <c r="AR40" s="3">
        <f t="shared" si="61"/>
        <v>243.66035009434191</v>
      </c>
      <c r="AS40" s="3">
        <f t="shared" ref="AS40:AT40" si="62">AS20/AS$46</f>
        <v>264.95454545454544</v>
      </c>
      <c r="AT40" s="3">
        <f t="shared" si="62"/>
        <v>239.47619047619048</v>
      </c>
      <c r="AU40" s="3">
        <f t="shared" ref="AU40:AV40" si="63">AU20/AU$46</f>
        <v>296.72727272727275</v>
      </c>
      <c r="AV40" s="3">
        <f t="shared" si="63"/>
        <v>304</v>
      </c>
      <c r="AW40" s="3">
        <f t="shared" ref="AW40:AX40" si="64">AW20/AW$46</f>
        <v>302</v>
      </c>
      <c r="AX40" s="3">
        <f t="shared" si="64"/>
        <v>195.04761904761904</v>
      </c>
      <c r="AY40" s="3">
        <f t="shared" ref="AY40:AZ40" si="65">AY20/AY$46</f>
        <v>503.2</v>
      </c>
      <c r="AZ40" s="3">
        <f t="shared" si="65"/>
        <v>325.85000000000002</v>
      </c>
      <c r="BA40" s="3">
        <f t="shared" ref="BA40" si="66">BA20/BA$46</f>
        <v>464.17391304347825</v>
      </c>
    </row>
    <row r="41" spans="2:53" x14ac:dyDescent="0.25">
      <c r="B41" s="19" t="s">
        <v>63</v>
      </c>
      <c r="C41" s="3">
        <f t="shared" ref="C41:K41" si="67">C21/C$46</f>
        <v>1604.7983572276717</v>
      </c>
      <c r="D41" s="3">
        <f t="shared" si="67"/>
        <v>1391.4030963082082</v>
      </c>
      <c r="E41" s="3">
        <f t="shared" si="67"/>
        <v>2178.977202966099</v>
      </c>
      <c r="F41" s="3">
        <f t="shared" si="67"/>
        <v>2032.1395467656191</v>
      </c>
      <c r="G41" s="3">
        <f t="shared" si="67"/>
        <v>1829.3542063177006</v>
      </c>
      <c r="H41" s="3">
        <f t="shared" si="67"/>
        <v>2509.0575565762761</v>
      </c>
      <c r="I41" s="3">
        <f t="shared" si="67"/>
        <v>930.34232042467556</v>
      </c>
      <c r="J41" s="3">
        <f t="shared" si="67"/>
        <v>881.3739084265161</v>
      </c>
      <c r="K41" s="3">
        <f t="shared" si="67"/>
        <v>906.98592158568567</v>
      </c>
      <c r="L41" s="3">
        <f t="shared" ref="L41:AR41" si="68">L21/L$46</f>
        <v>824.16890530484761</v>
      </c>
      <c r="M41" s="3">
        <f t="shared" si="68"/>
        <v>1026.6450212567559</v>
      </c>
      <c r="N41" s="3">
        <f t="shared" si="68"/>
        <v>985.76005872908274</v>
      </c>
      <c r="O41" s="3">
        <f t="shared" si="68"/>
        <v>1703.3123417574207</v>
      </c>
      <c r="P41" s="3">
        <f t="shared" si="68"/>
        <v>1846.4490869091248</v>
      </c>
      <c r="Q41" s="3">
        <f t="shared" si="68"/>
        <v>1879.4687336396132</v>
      </c>
      <c r="R41" s="3">
        <f t="shared" si="68"/>
        <v>1528.5723774166677</v>
      </c>
      <c r="S41" s="3">
        <f t="shared" si="68"/>
        <v>1774.3929819154018</v>
      </c>
      <c r="T41" s="3">
        <f t="shared" si="68"/>
        <v>1750.8222229157632</v>
      </c>
      <c r="U41" s="3">
        <f t="shared" si="68"/>
        <v>1175.0068700558973</v>
      </c>
      <c r="V41" s="3">
        <f t="shared" si="68"/>
        <v>755.57437496936313</v>
      </c>
      <c r="W41" s="3">
        <f t="shared" si="68"/>
        <v>1046.8952318177542</v>
      </c>
      <c r="X41" s="3">
        <f t="shared" si="68"/>
        <v>986.32877116529812</v>
      </c>
      <c r="Y41" s="3">
        <f t="shared" si="68"/>
        <v>1017.8757338564207</v>
      </c>
      <c r="Z41" s="3">
        <f t="shared" si="68"/>
        <v>793.88451884008487</v>
      </c>
      <c r="AA41" s="3">
        <f t="shared" si="68"/>
        <v>1130.1567590855268</v>
      </c>
      <c r="AB41" s="3">
        <f t="shared" si="68"/>
        <v>1007.0964691106828</v>
      </c>
      <c r="AC41" s="3">
        <f t="shared" si="68"/>
        <v>1221.9455973637494</v>
      </c>
      <c r="AD41" s="3">
        <f t="shared" si="68"/>
        <v>1055.4100573236985</v>
      </c>
      <c r="AE41" s="3">
        <f t="shared" si="68"/>
        <v>1020.2002871804856</v>
      </c>
      <c r="AF41" s="3">
        <f t="shared" si="68"/>
        <v>1488.2162960065755</v>
      </c>
      <c r="AG41" s="3">
        <f t="shared" si="68"/>
        <v>1336.9595163225788</v>
      </c>
      <c r="AH41" s="3">
        <f t="shared" si="68"/>
        <v>2258.6319809375864</v>
      </c>
      <c r="AI41" s="3">
        <f t="shared" si="68"/>
        <v>1943.6517802745932</v>
      </c>
      <c r="AJ41" s="3">
        <f t="shared" si="68"/>
        <v>1942.4517285757947</v>
      </c>
      <c r="AK41" s="3">
        <f t="shared" si="68"/>
        <v>1177.5870810611088</v>
      </c>
      <c r="AL41" s="3">
        <f t="shared" si="68"/>
        <v>1287.3276298844157</v>
      </c>
      <c r="AM41" s="3">
        <f t="shared" si="68"/>
        <v>1137.7639924635394</v>
      </c>
      <c r="AN41" s="3">
        <f t="shared" si="68"/>
        <v>985.22459677409006</v>
      </c>
      <c r="AO41" s="3">
        <f t="shared" si="68"/>
        <v>1058.7700462513715</v>
      </c>
      <c r="AP41" s="3">
        <f t="shared" si="68"/>
        <v>1120.2752523672664</v>
      </c>
      <c r="AQ41" s="3">
        <f t="shared" si="68"/>
        <v>1017.5056641552485</v>
      </c>
      <c r="AR41" s="3">
        <f t="shared" si="68"/>
        <v>1030.8038043388144</v>
      </c>
      <c r="AS41" s="3">
        <f t="shared" ref="AS41:AT41" si="69">AS21/AS$46</f>
        <v>1053.5454545454545</v>
      </c>
      <c r="AT41" s="3">
        <f t="shared" si="69"/>
        <v>623.04761904761904</v>
      </c>
      <c r="AU41" s="3">
        <f t="shared" ref="AU41:AV41" si="70">AU21/AU$46</f>
        <v>955.40909090909088</v>
      </c>
      <c r="AV41" s="3">
        <f t="shared" si="70"/>
        <v>710.57142857142856</v>
      </c>
      <c r="AW41" s="3">
        <f t="shared" ref="AW41:AX41" si="71">AW21/AW$46</f>
        <v>934.4545454545455</v>
      </c>
      <c r="AX41" s="3">
        <f t="shared" si="71"/>
        <v>438.57142857142856</v>
      </c>
      <c r="AY41" s="3">
        <f t="shared" ref="AY41:AZ41" si="72">AY21/AY$46</f>
        <v>1169.0999999999999</v>
      </c>
      <c r="AZ41" s="3">
        <f t="shared" si="72"/>
        <v>1351.05</v>
      </c>
      <c r="BA41" s="3">
        <f t="shared" ref="BA41" si="73">BA21/BA$46</f>
        <v>2268.5652173913045</v>
      </c>
    </row>
    <row r="42" spans="2:53" x14ac:dyDescent="0.25">
      <c r="B42" s="19" t="s">
        <v>64</v>
      </c>
      <c r="C42" s="3">
        <f t="shared" ref="C42:K42" si="74">C22/C$46</f>
        <v>2196.9203351344527</v>
      </c>
      <c r="D42" s="3">
        <f t="shared" si="74"/>
        <v>1963.7271418444452</v>
      </c>
      <c r="E42" s="3">
        <f t="shared" si="74"/>
        <v>1839.9717418050959</v>
      </c>
      <c r="F42" s="3">
        <f t="shared" si="74"/>
        <v>2228.1345800035988</v>
      </c>
      <c r="G42" s="3">
        <f t="shared" si="74"/>
        <v>2035.7422515668029</v>
      </c>
      <c r="H42" s="3">
        <f t="shared" si="74"/>
        <v>1655.8925128882304</v>
      </c>
      <c r="I42" s="3">
        <f t="shared" si="74"/>
        <v>2006.9062643385435</v>
      </c>
      <c r="J42" s="3">
        <f t="shared" si="74"/>
        <v>1544.5423222249622</v>
      </c>
      <c r="K42" s="3">
        <f t="shared" si="74"/>
        <v>2158.0326605569744</v>
      </c>
      <c r="L42" s="3">
        <f t="shared" ref="L42:AR42" si="75">L22/L$46</f>
        <v>2332.018224094913</v>
      </c>
      <c r="M42" s="3">
        <f t="shared" si="75"/>
        <v>1795.1854851631242</v>
      </c>
      <c r="N42" s="3">
        <f t="shared" si="75"/>
        <v>1048.7903368188347</v>
      </c>
      <c r="O42" s="3">
        <f t="shared" si="75"/>
        <v>2720.7832313189506</v>
      </c>
      <c r="P42" s="3">
        <f t="shared" si="75"/>
        <v>2887.0510373217294</v>
      </c>
      <c r="Q42" s="3">
        <f t="shared" si="75"/>
        <v>2054.0735104123341</v>
      </c>
      <c r="R42" s="3">
        <f t="shared" si="75"/>
        <v>2043.6092254022974</v>
      </c>
      <c r="S42" s="3">
        <f t="shared" si="75"/>
        <v>1891.89569495</v>
      </c>
      <c r="T42" s="3">
        <f t="shared" si="75"/>
        <v>1867.680344188017</v>
      </c>
      <c r="U42" s="3">
        <f t="shared" si="75"/>
        <v>1727.9328979911356</v>
      </c>
      <c r="V42" s="3">
        <f t="shared" si="75"/>
        <v>1456.8692885607718</v>
      </c>
      <c r="W42" s="3">
        <f t="shared" si="75"/>
        <v>1589.0758859627629</v>
      </c>
      <c r="X42" s="3">
        <f t="shared" si="75"/>
        <v>1319.0750343634113</v>
      </c>
      <c r="Y42" s="3">
        <f t="shared" si="75"/>
        <v>1518.4610653634984</v>
      </c>
      <c r="Z42" s="3">
        <f t="shared" si="75"/>
        <v>932.57214277823789</v>
      </c>
      <c r="AA42" s="3">
        <f t="shared" si="75"/>
        <v>1857.0579854876103</v>
      </c>
      <c r="AB42" s="3">
        <f t="shared" si="75"/>
        <v>1683.5543650007144</v>
      </c>
      <c r="AC42" s="3">
        <f t="shared" si="75"/>
        <v>1906.9546932672999</v>
      </c>
      <c r="AD42" s="3">
        <f t="shared" si="75"/>
        <v>2363.6700437224108</v>
      </c>
      <c r="AE42" s="3">
        <f t="shared" si="75"/>
        <v>2619.8787841052263</v>
      </c>
      <c r="AF42" s="3">
        <f t="shared" si="75"/>
        <v>2268.5070992974538</v>
      </c>
      <c r="AG42" s="3">
        <f t="shared" si="75"/>
        <v>1565.1034626473324</v>
      </c>
      <c r="AH42" s="3">
        <f t="shared" si="75"/>
        <v>1372.5266204868167</v>
      </c>
      <c r="AI42" s="3">
        <f t="shared" si="75"/>
        <v>1792.2495528150755</v>
      </c>
      <c r="AJ42" s="3">
        <f t="shared" si="75"/>
        <v>1842.5166496099746</v>
      </c>
      <c r="AK42" s="3">
        <f t="shared" si="75"/>
        <v>2152.4033220550332</v>
      </c>
      <c r="AL42" s="3">
        <f t="shared" si="75"/>
        <v>1291.3346654468774</v>
      </c>
      <c r="AM42" s="3">
        <f t="shared" si="75"/>
        <v>2760.1615859411386</v>
      </c>
      <c r="AN42" s="3">
        <f t="shared" si="75"/>
        <v>2153.9582431852591</v>
      </c>
      <c r="AO42" s="3">
        <f t="shared" si="75"/>
        <v>2057.0529449519317</v>
      </c>
      <c r="AP42" s="3">
        <f t="shared" si="75"/>
        <v>1955.7698472835807</v>
      </c>
      <c r="AQ42" s="3">
        <f t="shared" si="75"/>
        <v>2487.5119038052344</v>
      </c>
      <c r="AR42" s="3">
        <f t="shared" si="75"/>
        <v>2434.4598862505836</v>
      </c>
      <c r="AS42" s="3">
        <f t="shared" ref="AS42:AT42" si="76">AS22/AS$46</f>
        <v>2508.2727272727275</v>
      </c>
      <c r="AT42" s="3">
        <f t="shared" si="76"/>
        <v>2119.9047619047619</v>
      </c>
      <c r="AU42" s="3">
        <f t="shared" ref="AU42:AV42" si="77">AU22/AU$46</f>
        <v>2770.409090909091</v>
      </c>
      <c r="AV42" s="3">
        <f t="shared" si="77"/>
        <v>3178</v>
      </c>
      <c r="AW42" s="3">
        <f t="shared" ref="AW42:AX42" si="78">AW22/AW$46</f>
        <v>1836</v>
      </c>
      <c r="AX42" s="3">
        <f t="shared" si="78"/>
        <v>1200</v>
      </c>
      <c r="AY42" s="3">
        <f t="shared" ref="AY42:AZ42" si="79">AY22/AY$46</f>
        <v>2995.85</v>
      </c>
      <c r="AZ42" s="3">
        <f t="shared" si="79"/>
        <v>3321.35</v>
      </c>
      <c r="BA42" s="3">
        <f t="shared" ref="BA42" si="80">BA22/BA$46</f>
        <v>2342.9565217391305</v>
      </c>
    </row>
    <row r="43" spans="2:53" x14ac:dyDescent="0.25">
      <c r="AR43"/>
      <c r="AS43"/>
      <c r="AT43"/>
      <c r="AU43"/>
      <c r="AV43"/>
      <c r="AW43"/>
      <c r="AX43"/>
      <c r="AY43"/>
      <c r="AZ43"/>
      <c r="BA43"/>
    </row>
    <row r="44" spans="2:53" x14ac:dyDescent="0.25">
      <c r="AR44"/>
      <c r="AS44"/>
      <c r="AT44"/>
      <c r="AU44"/>
      <c r="AV44"/>
      <c r="AW44"/>
      <c r="AX44"/>
      <c r="AY44"/>
      <c r="AZ44"/>
      <c r="BA44"/>
    </row>
    <row r="45" spans="2:53" ht="15.75" x14ac:dyDescent="0.25">
      <c r="B45" s="2" t="s">
        <v>66</v>
      </c>
      <c r="C45" s="2">
        <v>21</v>
      </c>
      <c r="D45" s="2">
        <v>19</v>
      </c>
      <c r="E45" s="2">
        <v>21</v>
      </c>
      <c r="F45" s="2">
        <v>21</v>
      </c>
      <c r="G45" s="2">
        <v>22</v>
      </c>
      <c r="H45" s="2">
        <v>21</v>
      </c>
      <c r="I45" s="2">
        <v>21</v>
      </c>
      <c r="J45" s="2">
        <v>23</v>
      </c>
      <c r="K45" s="2">
        <v>19</v>
      </c>
      <c r="L45" s="2">
        <v>22</v>
      </c>
      <c r="M45" s="2">
        <v>20</v>
      </c>
      <c r="N45" s="2">
        <v>19</v>
      </c>
      <c r="O45" s="2">
        <v>21</v>
      </c>
      <c r="P45" s="2">
        <v>19</v>
      </c>
      <c r="Q45" s="2">
        <v>21</v>
      </c>
      <c r="R45" s="2">
        <v>21</v>
      </c>
      <c r="S45" s="2">
        <v>22</v>
      </c>
      <c r="T45" s="2">
        <v>20</v>
      </c>
      <c r="U45" s="2">
        <v>22</v>
      </c>
      <c r="V45" s="2">
        <v>22</v>
      </c>
      <c r="W45" s="2">
        <v>20</v>
      </c>
      <c r="X45" s="2">
        <v>22</v>
      </c>
      <c r="Y45" s="2">
        <v>19</v>
      </c>
      <c r="Z45" s="2">
        <v>21</v>
      </c>
      <c r="AA45" s="2">
        <v>21</v>
      </c>
      <c r="AB45" s="2">
        <v>19</v>
      </c>
      <c r="AC45" s="2">
        <v>22</v>
      </c>
      <c r="AD45" s="2">
        <v>21</v>
      </c>
      <c r="AE45" s="2">
        <v>20</v>
      </c>
      <c r="AF45" s="2">
        <v>22</v>
      </c>
      <c r="AG45" s="2">
        <v>22</v>
      </c>
      <c r="AH45" s="2">
        <v>21</v>
      </c>
      <c r="AI45" s="2">
        <v>21</v>
      </c>
      <c r="AJ45" s="2">
        <v>21</v>
      </c>
      <c r="AK45" s="2">
        <v>19</v>
      </c>
      <c r="AL45" s="2">
        <v>22</v>
      </c>
      <c r="AM45" s="2">
        <v>19</v>
      </c>
      <c r="AN45" s="2">
        <v>19</v>
      </c>
      <c r="AO45" s="2">
        <v>23</v>
      </c>
      <c r="AP45" s="2">
        <v>21</v>
      </c>
      <c r="AQ45" s="2">
        <v>20</v>
      </c>
      <c r="AR45" s="2">
        <v>22</v>
      </c>
      <c r="AS45" s="2">
        <v>21</v>
      </c>
      <c r="AT45" s="2">
        <v>22</v>
      </c>
      <c r="AU45" s="2">
        <v>21</v>
      </c>
      <c r="AV45" s="2">
        <v>20</v>
      </c>
      <c r="AW45" s="2">
        <v>20</v>
      </c>
      <c r="AX45" s="2">
        <v>22</v>
      </c>
      <c r="AY45" s="2">
        <v>20</v>
      </c>
      <c r="AZ45" s="2">
        <v>19</v>
      </c>
      <c r="BA45" s="2">
        <v>23</v>
      </c>
    </row>
    <row r="46" spans="2:53" ht="15.75" x14ac:dyDescent="0.25">
      <c r="B46" s="2" t="s">
        <v>65</v>
      </c>
      <c r="C46" s="2">
        <v>22</v>
      </c>
      <c r="D46" s="2">
        <v>20</v>
      </c>
      <c r="E46" s="2">
        <v>21</v>
      </c>
      <c r="F46" s="2">
        <v>20</v>
      </c>
      <c r="G46" s="2">
        <v>21</v>
      </c>
      <c r="H46" s="2">
        <v>21</v>
      </c>
      <c r="I46" s="2">
        <v>22</v>
      </c>
      <c r="J46" s="2">
        <v>22</v>
      </c>
      <c r="K46" s="2">
        <v>20</v>
      </c>
      <c r="L46" s="2">
        <v>23</v>
      </c>
      <c r="M46" s="2">
        <v>22</v>
      </c>
      <c r="N46" s="2">
        <v>19</v>
      </c>
      <c r="O46" s="2">
        <v>22</v>
      </c>
      <c r="P46" s="2">
        <v>20</v>
      </c>
      <c r="Q46" s="2">
        <v>21</v>
      </c>
      <c r="R46" s="2">
        <v>20</v>
      </c>
      <c r="S46" s="2">
        <v>21</v>
      </c>
      <c r="T46" s="2">
        <v>20</v>
      </c>
      <c r="U46" s="2">
        <v>23</v>
      </c>
      <c r="V46" s="2">
        <v>21</v>
      </c>
      <c r="W46" s="2">
        <v>21</v>
      </c>
      <c r="X46" s="2">
        <v>23</v>
      </c>
      <c r="Y46" s="2">
        <v>21</v>
      </c>
      <c r="Z46" s="2">
        <v>20</v>
      </c>
      <c r="AA46" s="2">
        <v>22</v>
      </c>
      <c r="AB46" s="2">
        <v>20</v>
      </c>
      <c r="AC46" s="2">
        <v>22</v>
      </c>
      <c r="AD46" s="2">
        <v>20</v>
      </c>
      <c r="AE46" s="2">
        <v>19</v>
      </c>
      <c r="AF46" s="2">
        <v>22</v>
      </c>
      <c r="AG46" s="2">
        <v>23</v>
      </c>
      <c r="AH46" s="2">
        <v>20</v>
      </c>
      <c r="AI46" s="2">
        <v>22</v>
      </c>
      <c r="AJ46" s="2">
        <v>22</v>
      </c>
      <c r="AK46" s="2">
        <v>21</v>
      </c>
      <c r="AL46" s="2">
        <v>21</v>
      </c>
      <c r="AM46" s="2">
        <v>20</v>
      </c>
      <c r="AN46" s="2">
        <v>20</v>
      </c>
      <c r="AO46" s="2">
        <v>23</v>
      </c>
      <c r="AP46" s="2">
        <v>20</v>
      </c>
      <c r="AQ46" s="2">
        <v>19</v>
      </c>
      <c r="AR46" s="2">
        <v>22</v>
      </c>
      <c r="AS46" s="2">
        <v>22</v>
      </c>
      <c r="AT46" s="2">
        <v>21</v>
      </c>
      <c r="AU46" s="2">
        <v>22</v>
      </c>
      <c r="AV46" s="2">
        <v>21</v>
      </c>
      <c r="AW46" s="2">
        <v>22</v>
      </c>
      <c r="AX46" s="2">
        <v>21</v>
      </c>
      <c r="AY46" s="2">
        <v>20</v>
      </c>
      <c r="AZ46" s="2">
        <v>20</v>
      </c>
      <c r="BA46" s="2">
        <v>23</v>
      </c>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S54"/>
  <sheetViews>
    <sheetView showGridLines="0" zoomScale="90" zoomScaleNormal="90" workbookViewId="0"/>
  </sheetViews>
  <sheetFormatPr defaultRowHeight="15" x14ac:dyDescent="0.25"/>
  <cols>
    <col min="1" max="1" width="1.5703125" customWidth="1"/>
    <col min="2" max="2" width="47.85546875" customWidth="1"/>
    <col min="3" max="3" width="12.140625" bestFit="1" customWidth="1"/>
    <col min="4" max="19" width="10" bestFit="1" customWidth="1"/>
  </cols>
  <sheetData>
    <row r="1" spans="2:19" x14ac:dyDescent="0.25">
      <c r="C1" s="75"/>
    </row>
    <row r="2" spans="2:19" ht="28.5" customHeight="1" x14ac:dyDescent="0.25">
      <c r="B2" s="22"/>
      <c r="C2" s="23"/>
      <c r="D2" s="23"/>
      <c r="E2" s="23"/>
      <c r="F2" s="22"/>
      <c r="G2" s="22"/>
      <c r="H2" s="22"/>
      <c r="I2" s="22"/>
      <c r="J2" s="22"/>
      <c r="K2" s="22"/>
      <c r="L2" s="22"/>
      <c r="M2" s="22"/>
      <c r="N2" s="22"/>
      <c r="O2" s="22"/>
      <c r="P2" s="22"/>
      <c r="Q2" s="22"/>
      <c r="R2" s="22"/>
      <c r="S2" s="22"/>
    </row>
    <row r="3" spans="2:19" s="16" customFormat="1" x14ac:dyDescent="0.25">
      <c r="C3" s="57"/>
      <c r="D3" s="57"/>
      <c r="E3" s="57"/>
    </row>
    <row r="4" spans="2:19" x14ac:dyDescent="0.25">
      <c r="B4" s="54" t="s">
        <v>58</v>
      </c>
      <c r="C4" s="61"/>
      <c r="D4" s="61"/>
      <c r="E4" s="61"/>
      <c r="F4" s="61"/>
      <c r="G4" s="61"/>
      <c r="H4" s="61"/>
      <c r="I4" s="61"/>
      <c r="J4" s="61"/>
      <c r="K4" s="61"/>
      <c r="L4" s="61"/>
      <c r="M4" s="61"/>
      <c r="N4" s="61"/>
      <c r="O4" s="61"/>
      <c r="P4" s="61"/>
      <c r="Q4" s="61"/>
      <c r="R4" s="61"/>
      <c r="S4" s="61"/>
    </row>
    <row r="5" spans="2:19" x14ac:dyDescent="0.25">
      <c r="C5" s="15" t="s">
        <v>15</v>
      </c>
      <c r="D5" s="15" t="s">
        <v>16</v>
      </c>
      <c r="E5" s="15" t="s">
        <v>17</v>
      </c>
      <c r="F5" s="15" t="s">
        <v>18</v>
      </c>
      <c r="G5" s="15" t="s">
        <v>19</v>
      </c>
      <c r="H5" s="15" t="s">
        <v>20</v>
      </c>
      <c r="I5" s="15" t="s">
        <v>21</v>
      </c>
      <c r="J5" s="15" t="s">
        <v>22</v>
      </c>
      <c r="K5" s="15" t="s">
        <v>23</v>
      </c>
      <c r="L5" s="15" t="s">
        <v>48</v>
      </c>
      <c r="M5" s="15" t="s">
        <v>51</v>
      </c>
      <c r="N5" s="15" t="s">
        <v>52</v>
      </c>
      <c r="O5" s="15" t="s">
        <v>55</v>
      </c>
      <c r="P5" s="15" t="s">
        <v>57</v>
      </c>
      <c r="Q5" s="15" t="s">
        <v>77</v>
      </c>
      <c r="R5" s="15" t="s">
        <v>82</v>
      </c>
      <c r="S5" s="15" t="s">
        <v>87</v>
      </c>
    </row>
    <row r="6" spans="2:19" x14ac:dyDescent="0.25">
      <c r="B6" s="18" t="s">
        <v>24</v>
      </c>
    </row>
    <row r="7" spans="2:19" x14ac:dyDescent="0.25">
      <c r="B7" s="19" t="s">
        <v>33</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row>
    <row r="8" spans="2:19" x14ac:dyDescent="0.25">
      <c r="B8" s="19" t="s">
        <v>34</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row>
    <row r="9" spans="2:19" x14ac:dyDescent="0.25">
      <c r="B9" s="19" t="s">
        <v>35</v>
      </c>
      <c r="C9" s="3">
        <v>202918</v>
      </c>
      <c r="D9" s="3">
        <v>203770</v>
      </c>
      <c r="E9" s="3">
        <v>224673</v>
      </c>
      <c r="F9" s="3">
        <v>237153</v>
      </c>
      <c r="G9" s="3">
        <v>241918</v>
      </c>
      <c r="H9" s="3">
        <v>283155</v>
      </c>
      <c r="I9" s="3">
        <v>279649</v>
      </c>
      <c r="J9" s="3">
        <v>259313</v>
      </c>
      <c r="K9" s="3">
        <v>354531</v>
      </c>
      <c r="L9" s="3">
        <f>SUM('Market Volumes - Monthly'!AD9:AF9)</f>
        <v>398648</v>
      </c>
      <c r="M9" s="3">
        <v>341981</v>
      </c>
      <c r="N9" s="3">
        <v>272600</v>
      </c>
      <c r="O9" s="3">
        <v>268752</v>
      </c>
      <c r="P9" s="3">
        <v>205796</v>
      </c>
      <c r="Q9" s="3">
        <v>166816</v>
      </c>
      <c r="R9" s="3">
        <v>177037</v>
      </c>
      <c r="S9" s="3">
        <v>175365</v>
      </c>
    </row>
    <row r="10" spans="2:19" x14ac:dyDescent="0.25">
      <c r="B10" s="18" t="s">
        <v>4</v>
      </c>
      <c r="C10" s="3"/>
      <c r="D10" s="3"/>
      <c r="E10" s="3"/>
      <c r="F10" s="3"/>
      <c r="G10" s="3"/>
      <c r="H10" s="3"/>
      <c r="I10" s="3"/>
      <c r="J10" s="3"/>
      <c r="K10" s="3"/>
      <c r="L10" s="3"/>
      <c r="M10" s="3"/>
      <c r="N10" s="3"/>
      <c r="O10" s="3"/>
      <c r="P10" s="3"/>
      <c r="Q10" s="3"/>
      <c r="R10" s="3"/>
      <c r="S10" s="3"/>
    </row>
    <row r="11" spans="2:19" ht="15.75" x14ac:dyDescent="0.25">
      <c r="B11" s="19" t="s">
        <v>25</v>
      </c>
      <c r="C11" s="3">
        <v>215928</v>
      </c>
      <c r="D11" s="3">
        <v>197566</v>
      </c>
      <c r="E11" s="3">
        <v>162957</v>
      </c>
      <c r="F11" s="3">
        <v>168533</v>
      </c>
      <c r="G11" s="3">
        <v>225004</v>
      </c>
      <c r="H11" s="3">
        <v>207347</v>
      </c>
      <c r="I11" s="3">
        <v>218430</v>
      </c>
      <c r="J11" s="3">
        <v>189335</v>
      </c>
      <c r="K11" s="3">
        <v>266684</v>
      </c>
      <c r="L11" s="3">
        <f>SUM('Market Volumes - Monthly'!AD11:AF11)</f>
        <v>233215</v>
      </c>
      <c r="M11" s="3">
        <v>176045</v>
      </c>
      <c r="N11" s="3">
        <v>181591</v>
      </c>
      <c r="O11" s="3">
        <v>243989</v>
      </c>
      <c r="P11" s="3">
        <v>209886</v>
      </c>
      <c r="Q11" s="3">
        <v>184435</v>
      </c>
      <c r="R11" s="3">
        <v>183798</v>
      </c>
      <c r="S11" s="3">
        <v>208099</v>
      </c>
    </row>
    <row r="12" spans="2:19" ht="15.75" x14ac:dyDescent="0.25">
      <c r="B12" s="19" t="s">
        <v>73</v>
      </c>
      <c r="C12" s="3">
        <v>582254</v>
      </c>
      <c r="D12" s="3">
        <v>482576</v>
      </c>
      <c r="E12" s="3">
        <v>399558</v>
      </c>
      <c r="F12" s="3">
        <v>363472</v>
      </c>
      <c r="G12" s="3">
        <v>512932</v>
      </c>
      <c r="H12" s="3">
        <v>535708</v>
      </c>
      <c r="I12" s="3">
        <v>553519</v>
      </c>
      <c r="J12" s="3">
        <v>444852</v>
      </c>
      <c r="K12" s="3">
        <v>619850.17622779368</v>
      </c>
      <c r="L12" s="3">
        <f>SUM('Market Volumes - Monthly'!AD12:AF12)</f>
        <v>534124.99911600002</v>
      </c>
      <c r="M12" s="3">
        <v>437005</v>
      </c>
      <c r="N12" s="3">
        <v>427931</v>
      </c>
      <c r="O12" s="3">
        <v>558756</v>
      </c>
      <c r="P12" s="3">
        <v>431186</v>
      </c>
      <c r="Q12" s="3">
        <v>431987</v>
      </c>
      <c r="R12" s="3">
        <v>436100</v>
      </c>
      <c r="S12" s="3">
        <v>535394</v>
      </c>
    </row>
    <row r="13" spans="2:19" x14ac:dyDescent="0.25">
      <c r="B13" s="18" t="s">
        <v>5</v>
      </c>
      <c r="C13" s="3"/>
      <c r="D13" s="3"/>
      <c r="E13" s="3"/>
      <c r="F13" s="3"/>
      <c r="G13" s="3"/>
      <c r="H13" s="3"/>
      <c r="I13" s="3"/>
      <c r="J13" s="3"/>
      <c r="K13" s="3"/>
      <c r="L13" s="3"/>
      <c r="M13" s="3"/>
      <c r="N13" s="3"/>
      <c r="O13" s="3"/>
      <c r="P13" s="3"/>
      <c r="Q13" s="3"/>
      <c r="R13" s="3"/>
      <c r="S13" s="3"/>
    </row>
    <row r="14" spans="2:19" ht="15.75" x14ac:dyDescent="0.25">
      <c r="B14" s="19" t="s">
        <v>73</v>
      </c>
      <c r="C14" s="3">
        <v>468545</v>
      </c>
      <c r="D14" s="3">
        <v>369124</v>
      </c>
      <c r="E14" s="3">
        <v>320956</v>
      </c>
      <c r="F14" s="3">
        <v>355083</v>
      </c>
      <c r="G14" s="3">
        <v>452708</v>
      </c>
      <c r="H14" s="3">
        <v>478751</v>
      </c>
      <c r="I14" s="3">
        <v>464319</v>
      </c>
      <c r="J14" s="3">
        <v>487446</v>
      </c>
      <c r="K14" s="3">
        <v>608367.8245238791</v>
      </c>
      <c r="L14" s="3">
        <f>SUM('Market Volumes - Monthly'!AD14:AF14)</f>
        <v>493551.83413500001</v>
      </c>
      <c r="M14" s="3">
        <v>459139</v>
      </c>
      <c r="N14" s="3">
        <v>500441</v>
      </c>
      <c r="O14" s="3">
        <v>617346</v>
      </c>
      <c r="P14" s="3">
        <v>545649</v>
      </c>
      <c r="Q14" s="3">
        <v>411378</v>
      </c>
      <c r="R14" s="3">
        <v>395105</v>
      </c>
      <c r="S14" s="3">
        <v>545730</v>
      </c>
    </row>
    <row r="16" spans="2:19" ht="15.75" x14ac:dyDescent="0.25">
      <c r="B16" s="72" t="s">
        <v>74</v>
      </c>
    </row>
    <row r="17" spans="2:19" x14ac:dyDescent="0.25">
      <c r="B17" s="19" t="s">
        <v>59</v>
      </c>
      <c r="C17" s="3">
        <v>85741.285409081771</v>
      </c>
      <c r="D17" s="3">
        <v>71678.422125416851</v>
      </c>
      <c r="E17" s="3">
        <v>61469.051863569621</v>
      </c>
      <c r="F17" s="3">
        <v>65859.03536725053</v>
      </c>
      <c r="G17" s="3">
        <v>79507.950997187305</v>
      </c>
      <c r="H17" s="3">
        <v>76857.380757739753</v>
      </c>
      <c r="I17" s="3">
        <v>74943.509950096515</v>
      </c>
      <c r="J17" s="3">
        <v>74715.393851625849</v>
      </c>
      <c r="K17" s="3">
        <v>94804.032726409729</v>
      </c>
      <c r="L17" s="3">
        <v>80348.251248677014</v>
      </c>
      <c r="M17" s="3">
        <v>63609.639180351238</v>
      </c>
      <c r="N17" s="3">
        <v>74439.568941383273</v>
      </c>
      <c r="O17" s="3">
        <v>85431.258560342641</v>
      </c>
      <c r="P17" s="3">
        <v>75137.040751214357</v>
      </c>
      <c r="Q17" s="3">
        <v>64334</v>
      </c>
      <c r="R17" s="3">
        <v>63879</v>
      </c>
      <c r="S17" s="3">
        <v>83503</v>
      </c>
    </row>
    <row r="18" spans="2:19" x14ac:dyDescent="0.25">
      <c r="B18" s="19" t="s">
        <v>60</v>
      </c>
      <c r="C18" s="3">
        <v>29747.094842739229</v>
      </c>
      <c r="D18" s="3">
        <v>24901.779638609143</v>
      </c>
      <c r="E18" s="3">
        <v>22030.374614844666</v>
      </c>
      <c r="F18" s="3">
        <v>23332.418304581686</v>
      </c>
      <c r="G18" s="3">
        <v>36497.780110234788</v>
      </c>
      <c r="H18" s="3">
        <v>35708.877906397989</v>
      </c>
      <c r="I18" s="3">
        <v>32659.586430638876</v>
      </c>
      <c r="J18" s="3">
        <v>36440.089271030127</v>
      </c>
      <c r="K18" s="3">
        <v>48840.469628722276</v>
      </c>
      <c r="L18" s="3">
        <v>38645.809750358225</v>
      </c>
      <c r="M18" s="3">
        <v>32169.889140176096</v>
      </c>
      <c r="N18" s="3">
        <v>30953.212133716926</v>
      </c>
      <c r="O18" s="3">
        <v>30986.16669799306</v>
      </c>
      <c r="P18" s="3">
        <v>25799.581685661491</v>
      </c>
      <c r="Q18" s="3">
        <v>25258</v>
      </c>
      <c r="R18" s="3">
        <v>30858</v>
      </c>
      <c r="S18" s="3">
        <v>32892</v>
      </c>
    </row>
    <row r="19" spans="2:19" x14ac:dyDescent="0.25">
      <c r="B19" s="19" t="s">
        <v>61</v>
      </c>
      <c r="C19" s="3">
        <v>6305033.5195060484</v>
      </c>
      <c r="D19" s="3">
        <v>5985895.9295793176</v>
      </c>
      <c r="E19" s="3">
        <v>4960558.2524173968</v>
      </c>
      <c r="F19" s="3">
        <v>5325534.5911915023</v>
      </c>
      <c r="G19" s="3">
        <v>6949176.4302119426</v>
      </c>
      <c r="H19" s="3">
        <v>6748242.7506497884</v>
      </c>
      <c r="I19" s="3">
        <v>6569005.8167359401</v>
      </c>
      <c r="J19" s="3">
        <v>5930739.2008885797</v>
      </c>
      <c r="K19" s="3">
        <v>7503519.2935612183</v>
      </c>
      <c r="L19" s="3">
        <v>6889839.0231197001</v>
      </c>
      <c r="M19" s="3">
        <v>6251997.0898759551</v>
      </c>
      <c r="N19" s="3">
        <v>6273476.1198303998</v>
      </c>
      <c r="O19" s="3">
        <v>7699546.1409679707</v>
      </c>
      <c r="P19" s="3">
        <v>7340175.5829118649</v>
      </c>
      <c r="Q19" s="3">
        <v>6683567</v>
      </c>
      <c r="R19" s="3">
        <v>6742125</v>
      </c>
      <c r="S19" s="3">
        <v>8507816</v>
      </c>
    </row>
    <row r="20" spans="2:19" x14ac:dyDescent="0.25">
      <c r="B20" s="19" t="s">
        <v>62</v>
      </c>
      <c r="C20" s="3">
        <v>18976.21304449992</v>
      </c>
      <c r="D20" s="3">
        <v>11067.454589756133</v>
      </c>
      <c r="E20" s="3">
        <v>11659.19182805831</v>
      </c>
      <c r="F20" s="3">
        <v>15405.018341285775</v>
      </c>
      <c r="G20" s="3">
        <v>23661.39641921136</v>
      </c>
      <c r="H20" s="3">
        <v>17648.438926747895</v>
      </c>
      <c r="I20" s="3">
        <v>16951.855696474486</v>
      </c>
      <c r="J20" s="3">
        <v>15473.692047152095</v>
      </c>
      <c r="K20" s="3">
        <v>33150.285557851021</v>
      </c>
      <c r="L20" s="3">
        <v>24024.020489562099</v>
      </c>
      <c r="M20" s="3">
        <v>24351.100864898799</v>
      </c>
      <c r="N20" s="3">
        <v>18468.192836004047</v>
      </c>
      <c r="O20" s="3">
        <v>26675.057055179452</v>
      </c>
      <c r="P20" s="3">
        <v>20624.150217000097</v>
      </c>
      <c r="Q20" s="3">
        <v>17386</v>
      </c>
      <c r="R20" s="3">
        <v>17124</v>
      </c>
      <c r="S20" s="3">
        <v>27257</v>
      </c>
    </row>
    <row r="21" spans="2:19" x14ac:dyDescent="0.25">
      <c r="B21" s="19" t="s">
        <v>63</v>
      </c>
      <c r="C21" s="3">
        <v>108892.14704746103</v>
      </c>
      <c r="D21" s="3">
        <v>131749.43795608589</v>
      </c>
      <c r="E21" s="3">
        <v>57997.47546643993</v>
      </c>
      <c r="F21" s="3">
        <v>60271.516405512695</v>
      </c>
      <c r="G21" s="3">
        <v>113870.69666327763</v>
      </c>
      <c r="H21" s="3">
        <v>102850.14462687206</v>
      </c>
      <c r="I21" s="3">
        <v>64877.019753815097</v>
      </c>
      <c r="J21" s="3">
        <v>59938.642524588387</v>
      </c>
      <c r="K21" s="3">
        <v>71888.181224097731</v>
      </c>
      <c r="L21" s="3">
        <v>73232.765115047863</v>
      </c>
      <c r="M21" s="3">
        <v>118683.04766021209</v>
      </c>
      <c r="N21" s="3">
        <v>94497.146958523503</v>
      </c>
      <c r="O21" s="3">
        <v>66811.482848534128</v>
      </c>
      <c r="P21" s="3">
        <v>64415.796361748966</v>
      </c>
      <c r="Q21" s="3">
        <v>57281</v>
      </c>
      <c r="R21" s="3">
        <v>44690</v>
      </c>
      <c r="S21" s="3">
        <v>102580</v>
      </c>
    </row>
    <row r="22" spans="2:19" x14ac:dyDescent="0.25">
      <c r="B22" s="19" t="s">
        <v>64</v>
      </c>
      <c r="C22" s="3">
        <v>126246.19678775387</v>
      </c>
      <c r="D22" s="3">
        <v>122087.02165362769</v>
      </c>
      <c r="E22" s="3">
        <v>121292.52211553662</v>
      </c>
      <c r="F22" s="3">
        <v>113057.51622732959</v>
      </c>
      <c r="G22" s="3">
        <v>160733.79555411052</v>
      </c>
      <c r="H22" s="3">
        <v>117955.60098575629</v>
      </c>
      <c r="I22" s="3">
        <v>103707.30531879034</v>
      </c>
      <c r="J22" s="3">
        <v>80877.851018556685</v>
      </c>
      <c r="K22" s="3">
        <v>116479.36623262231</v>
      </c>
      <c r="L22" s="3">
        <v>146958.25395699148</v>
      </c>
      <c r="M22" s="3">
        <v>102877.40221255664</v>
      </c>
      <c r="N22" s="3">
        <v>112853.86402895956</v>
      </c>
      <c r="O22" s="3">
        <v>145594.61431642238</v>
      </c>
      <c r="P22" s="3">
        <v>139936.2406154839</v>
      </c>
      <c r="Q22" s="3">
        <v>160649</v>
      </c>
      <c r="R22" s="3">
        <v>132330</v>
      </c>
      <c r="S22" s="3">
        <v>180232</v>
      </c>
    </row>
    <row r="24" spans="2:19" x14ac:dyDescent="0.25">
      <c r="B24" s="54" t="s">
        <v>69</v>
      </c>
      <c r="C24" s="61"/>
      <c r="D24" s="61"/>
      <c r="E24" s="61"/>
      <c r="F24" s="61"/>
      <c r="G24" s="61"/>
      <c r="H24" s="61"/>
      <c r="I24" s="61"/>
      <c r="J24" s="61"/>
      <c r="K24" s="61"/>
      <c r="L24" s="61"/>
      <c r="M24" s="61"/>
      <c r="N24" s="61"/>
      <c r="O24" s="61"/>
      <c r="P24" s="61"/>
      <c r="Q24" s="61"/>
      <c r="R24" s="61"/>
      <c r="S24" s="61"/>
    </row>
    <row r="25" spans="2:19" x14ac:dyDescent="0.25">
      <c r="C25" s="15" t="s">
        <v>15</v>
      </c>
      <c r="D25" s="15" t="s">
        <v>16</v>
      </c>
      <c r="E25" s="15" t="s">
        <v>17</v>
      </c>
      <c r="F25" s="15" t="s">
        <v>18</v>
      </c>
      <c r="G25" s="15" t="s">
        <v>19</v>
      </c>
      <c r="H25" s="15" t="s">
        <v>20</v>
      </c>
      <c r="I25" s="15" t="s">
        <v>21</v>
      </c>
      <c r="J25" s="15" t="s">
        <v>22</v>
      </c>
      <c r="K25" s="15" t="s">
        <v>23</v>
      </c>
      <c r="L25" s="15" t="s">
        <v>48</v>
      </c>
      <c r="M25" s="15" t="s">
        <v>51</v>
      </c>
      <c r="N25" s="15" t="s">
        <v>52</v>
      </c>
      <c r="O25" s="15" t="s">
        <v>55</v>
      </c>
      <c r="P25" s="15" t="s">
        <v>57</v>
      </c>
      <c r="Q25" s="15" t="s">
        <v>77</v>
      </c>
      <c r="R25" s="15" t="s">
        <v>82</v>
      </c>
      <c r="S25" s="15" t="s">
        <v>87</v>
      </c>
    </row>
    <row r="26" spans="2:19" x14ac:dyDescent="0.25">
      <c r="B26" s="18" t="s">
        <v>24</v>
      </c>
      <c r="C26" s="15"/>
      <c r="D26" s="15"/>
      <c r="E26" s="15"/>
      <c r="F26" s="15"/>
      <c r="G26" s="15"/>
      <c r="H26" s="15"/>
      <c r="I26" s="15"/>
      <c r="J26" s="15"/>
      <c r="K26" s="15"/>
      <c r="L26" s="15"/>
      <c r="M26" s="15"/>
      <c r="N26" s="15"/>
      <c r="O26" s="15"/>
      <c r="P26" s="15"/>
      <c r="Q26" s="15"/>
      <c r="R26" s="15"/>
      <c r="S26" s="15"/>
    </row>
    <row r="27" spans="2:19" x14ac:dyDescent="0.25">
      <c r="B27" s="19" t="s">
        <v>33</v>
      </c>
      <c r="C27" s="3">
        <v>22886.901639344262</v>
      </c>
      <c r="D27" s="3">
        <v>20726.078125</v>
      </c>
      <c r="E27" s="3">
        <v>18635.190476190477</v>
      </c>
      <c r="F27" s="3">
        <v>20414.934426229509</v>
      </c>
      <c r="G27" s="3">
        <v>25772.524590163935</v>
      </c>
      <c r="H27" s="3">
        <v>22526.253968253968</v>
      </c>
      <c r="I27" s="3">
        <v>20238.53125</v>
      </c>
      <c r="J27" s="3">
        <v>20496.564516129034</v>
      </c>
      <c r="K27" s="3">
        <v>26600.209677419356</v>
      </c>
      <c r="L27" s="3">
        <v>30537.349206349205</v>
      </c>
      <c r="M27" s="3">
        <v>21496.25</v>
      </c>
      <c r="N27" s="3">
        <v>22527</v>
      </c>
      <c r="O27" s="3">
        <v>29050.836065573771</v>
      </c>
      <c r="P27" s="3">
        <v>24328</v>
      </c>
      <c r="Q27" s="3">
        <f>Q7/Q44</f>
        <v>20245.84375</v>
      </c>
      <c r="R27" s="3">
        <f>R7/R44</f>
        <v>21132.370967741936</v>
      </c>
      <c r="S27" s="3">
        <f>S7/S44</f>
        <v>26600.532258064515</v>
      </c>
    </row>
    <row r="28" spans="2:19" x14ac:dyDescent="0.25">
      <c r="B28" s="19" t="s">
        <v>34</v>
      </c>
      <c r="C28" s="3">
        <v>9498.0983606557384</v>
      </c>
      <c r="D28" s="3">
        <v>7846.34375</v>
      </c>
      <c r="E28" s="3">
        <v>6841.730158730159</v>
      </c>
      <c r="F28" s="3">
        <v>7846.9180327868853</v>
      </c>
      <c r="G28" s="3">
        <v>9983.9672131147545</v>
      </c>
      <c r="H28" s="3">
        <v>8721.8095238095229</v>
      </c>
      <c r="I28" s="3">
        <v>8002.25</v>
      </c>
      <c r="J28" s="3">
        <v>8512.8870967741932</v>
      </c>
      <c r="K28" s="3">
        <v>12293.241935483871</v>
      </c>
      <c r="L28" s="3">
        <v>11941.698412698413</v>
      </c>
      <c r="M28" s="3">
        <v>8688.34375</v>
      </c>
      <c r="N28" s="3">
        <v>9234</v>
      </c>
      <c r="O28" s="3">
        <v>11805.491803278688</v>
      </c>
      <c r="P28" s="3">
        <v>10223</v>
      </c>
      <c r="Q28" s="3">
        <f>Q8/Q44</f>
        <v>8464.140625</v>
      </c>
      <c r="R28" s="3">
        <f>R8/R44</f>
        <v>8728.2096774193542</v>
      </c>
      <c r="S28" s="3">
        <f>S8/S44</f>
        <v>10712.225806451614</v>
      </c>
    </row>
    <row r="29" spans="2:19" x14ac:dyDescent="0.25">
      <c r="B29" s="19" t="s">
        <v>35</v>
      </c>
      <c r="C29" s="3">
        <v>3326.5245901639346</v>
      </c>
      <c r="D29" s="3">
        <v>3183.90625</v>
      </c>
      <c r="E29" s="3">
        <v>3566.2380952380954</v>
      </c>
      <c r="F29" s="3">
        <v>3887.7540983606559</v>
      </c>
      <c r="G29" s="3">
        <v>3965.8688524590166</v>
      </c>
      <c r="H29" s="3">
        <v>4494.5238095238092</v>
      </c>
      <c r="I29" s="3">
        <v>4369.515625</v>
      </c>
      <c r="J29" s="3">
        <v>4182.4677419354839</v>
      </c>
      <c r="K29" s="3">
        <v>5718.2419354838712</v>
      </c>
      <c r="L29" s="3">
        <v>6327.7460317460318</v>
      </c>
      <c r="M29" s="3">
        <v>5343.453125</v>
      </c>
      <c r="N29" s="3">
        <v>4397</v>
      </c>
      <c r="O29" s="3">
        <v>4405.7704918032787</v>
      </c>
      <c r="P29" s="3">
        <v>3267</v>
      </c>
      <c r="Q29" s="3">
        <f>Q9/Q44</f>
        <v>2606.5</v>
      </c>
      <c r="R29" s="3">
        <f>R9/R44</f>
        <v>2855.4354838709678</v>
      </c>
      <c r="S29" s="3">
        <f>S9/S44</f>
        <v>2828.4677419354839</v>
      </c>
    </row>
    <row r="30" spans="2:19" x14ac:dyDescent="0.25">
      <c r="B30" s="18" t="s">
        <v>4</v>
      </c>
      <c r="C30" s="3"/>
      <c r="D30" s="3"/>
      <c r="E30" s="3"/>
      <c r="F30" s="3"/>
      <c r="G30" s="3"/>
      <c r="H30" s="3"/>
      <c r="I30" s="3"/>
      <c r="J30" s="3"/>
      <c r="K30" s="3"/>
      <c r="L30" s="3"/>
      <c r="M30" s="3"/>
      <c r="N30" s="3"/>
      <c r="O30" s="3"/>
      <c r="P30" s="3"/>
      <c r="Q30" s="3"/>
      <c r="R30" s="3"/>
      <c r="S30" s="3"/>
    </row>
    <row r="31" spans="2:19" ht="15.75" x14ac:dyDescent="0.25">
      <c r="B31" s="19" t="s">
        <v>25</v>
      </c>
      <c r="C31" s="3">
        <v>3539.8032786885246</v>
      </c>
      <c r="D31" s="3">
        <v>3086.96875</v>
      </c>
      <c r="E31" s="3">
        <v>2586.6190476190477</v>
      </c>
      <c r="F31" s="3">
        <v>2762.8360655737706</v>
      </c>
      <c r="G31" s="3">
        <v>3688.5901639344261</v>
      </c>
      <c r="H31" s="3">
        <v>3291.2222222222222</v>
      </c>
      <c r="I31" s="3">
        <v>3412.96875</v>
      </c>
      <c r="J31" s="3">
        <v>3053.7903225806454</v>
      </c>
      <c r="K31" s="3">
        <v>4301.3548387096771</v>
      </c>
      <c r="L31" s="3">
        <v>3701.8253968253966</v>
      </c>
      <c r="M31" s="3">
        <v>2750.703125</v>
      </c>
      <c r="N31" s="3">
        <v>2929</v>
      </c>
      <c r="O31" s="3">
        <v>3999.8196721311474</v>
      </c>
      <c r="P31" s="3">
        <v>3332</v>
      </c>
      <c r="Q31" s="3">
        <f t="shared" ref="Q31:R31" si="0">Q11/Q45</f>
        <v>2837.4615384615386</v>
      </c>
      <c r="R31" s="3">
        <f t="shared" si="0"/>
        <v>2871.84375</v>
      </c>
      <c r="S31" s="3">
        <f t="shared" ref="S31" si="1">S11/S45</f>
        <v>3303.1587301587301</v>
      </c>
    </row>
    <row r="32" spans="2:19" ht="15.75" x14ac:dyDescent="0.25">
      <c r="B32" s="19" t="s">
        <v>73</v>
      </c>
      <c r="C32" s="3">
        <v>9242.1269841269841</v>
      </c>
      <c r="D32" s="3">
        <v>7783.4838709677415</v>
      </c>
      <c r="E32" s="3">
        <v>6243.09375</v>
      </c>
      <c r="F32" s="3">
        <v>5679.25</v>
      </c>
      <c r="G32" s="3">
        <v>8141.7777777777774</v>
      </c>
      <c r="H32" s="3">
        <v>8782.0983606557384</v>
      </c>
      <c r="I32" s="3">
        <v>8515.6769230769223</v>
      </c>
      <c r="J32" s="3">
        <v>6950.8125</v>
      </c>
      <c r="K32" s="3">
        <v>9685.1590035592762</v>
      </c>
      <c r="L32" s="3">
        <v>8756.1475264918045</v>
      </c>
      <c r="M32" s="3">
        <v>6723.1538461538457</v>
      </c>
      <c r="N32" s="3">
        <v>6686</v>
      </c>
      <c r="O32" s="3">
        <v>8869.1428571428569</v>
      </c>
      <c r="P32" s="3">
        <v>7069</v>
      </c>
      <c r="Q32" s="3">
        <f>Q12/Q45</f>
        <v>6645.9538461538459</v>
      </c>
      <c r="R32" s="3">
        <f>R12/R45</f>
        <v>6814.0625</v>
      </c>
      <c r="S32" s="3">
        <f>S12/S45</f>
        <v>8498.3174603174612</v>
      </c>
    </row>
    <row r="33" spans="2:19" x14ac:dyDescent="0.25">
      <c r="B33" s="18" t="s">
        <v>5</v>
      </c>
      <c r="C33" s="3"/>
      <c r="D33" s="3"/>
      <c r="E33" s="3"/>
      <c r="F33" s="3"/>
      <c r="G33" s="3"/>
      <c r="H33" s="3"/>
      <c r="I33" s="3"/>
      <c r="J33" s="3"/>
      <c r="K33" s="3"/>
      <c r="L33" s="3"/>
      <c r="M33" s="3"/>
      <c r="N33" s="3"/>
      <c r="O33" s="3"/>
      <c r="P33" s="3"/>
      <c r="Q33" s="3"/>
      <c r="R33" s="3"/>
      <c r="S33" s="3"/>
    </row>
    <row r="34" spans="2:19" ht="15.75" x14ac:dyDescent="0.25">
      <c r="B34" s="19" t="s">
        <v>73</v>
      </c>
      <c r="C34" s="3">
        <v>7437.2222222222226</v>
      </c>
      <c r="D34" s="3">
        <v>5953.6129032258068</v>
      </c>
      <c r="E34" s="3">
        <v>5014.9375</v>
      </c>
      <c r="F34" s="3">
        <v>5548.171875</v>
      </c>
      <c r="G34" s="3">
        <v>7185.8412698412694</v>
      </c>
      <c r="H34" s="3">
        <v>7848.377049180328</v>
      </c>
      <c r="I34" s="3">
        <v>7143.3692307692309</v>
      </c>
      <c r="J34" s="3">
        <v>7616.34375</v>
      </c>
      <c r="K34" s="3">
        <v>9505.7472581856109</v>
      </c>
      <c r="L34" s="3">
        <v>8091.0136743442627</v>
      </c>
      <c r="M34" s="3">
        <v>7063.6769230769232</v>
      </c>
      <c r="N34" s="3">
        <v>7819</v>
      </c>
      <c r="O34" s="3">
        <v>9799.1428571428569</v>
      </c>
      <c r="P34" s="3">
        <v>8945</v>
      </c>
      <c r="Q34" s="3">
        <f>Q14/Q45</f>
        <v>6328.8923076923074</v>
      </c>
      <c r="R34" s="3">
        <f>R14/R45</f>
        <v>6173.515625</v>
      </c>
      <c r="S34" s="3">
        <f>S14/S45</f>
        <v>8662.3809523809523</v>
      </c>
    </row>
    <row r="35" spans="2:19" x14ac:dyDescent="0.25">
      <c r="C35" s="2"/>
      <c r="D35" s="2"/>
      <c r="E35" s="2"/>
      <c r="F35" s="2"/>
      <c r="G35" s="2"/>
      <c r="H35" s="2"/>
      <c r="I35" s="2"/>
      <c r="J35" s="2"/>
      <c r="K35" s="2"/>
      <c r="L35" s="2"/>
      <c r="M35" s="2"/>
      <c r="N35" s="2"/>
      <c r="O35" s="2"/>
      <c r="P35" s="2"/>
      <c r="Q35" s="2"/>
      <c r="R35" s="2"/>
      <c r="S35" s="2"/>
    </row>
    <row r="36" spans="2:19" ht="15.75" x14ac:dyDescent="0.25">
      <c r="B36" s="72" t="s">
        <v>74</v>
      </c>
      <c r="C36" s="2"/>
      <c r="D36" s="2"/>
      <c r="E36" s="2"/>
      <c r="F36" s="2"/>
      <c r="G36" s="2"/>
      <c r="H36" s="2"/>
      <c r="I36" s="2"/>
      <c r="J36" s="2"/>
      <c r="K36" s="2"/>
      <c r="L36" s="2"/>
      <c r="M36" s="2"/>
      <c r="N36" s="2"/>
      <c r="O36" s="2"/>
      <c r="P36" s="2"/>
      <c r="Q36" s="2"/>
      <c r="R36" s="2"/>
      <c r="S36" s="2"/>
    </row>
    <row r="37" spans="2:19" x14ac:dyDescent="0.25">
      <c r="B37" s="19" t="s">
        <v>59</v>
      </c>
      <c r="C37" s="3">
        <v>1360.9727842711393</v>
      </c>
      <c r="D37" s="3">
        <v>1156.1035826680138</v>
      </c>
      <c r="E37" s="3">
        <v>960.45393536827532</v>
      </c>
      <c r="F37" s="3">
        <v>1029.0474276132895</v>
      </c>
      <c r="G37" s="3">
        <v>1262.0309682093223</v>
      </c>
      <c r="H37" s="3">
        <v>1259.9570616022911</v>
      </c>
      <c r="I37" s="3">
        <v>1152.9770761553309</v>
      </c>
      <c r="J37" s="3">
        <v>1167.4280289316539</v>
      </c>
      <c r="K37" s="3">
        <v>1481.313011350152</v>
      </c>
      <c r="L37" s="3">
        <v>1317.1844466996231</v>
      </c>
      <c r="M37" s="3">
        <v>978.60983354386519</v>
      </c>
      <c r="N37" s="3">
        <v>1163.1182647091136</v>
      </c>
      <c r="O37" s="3">
        <v>1356.051723180042</v>
      </c>
      <c r="P37" s="3">
        <v>1231.7547664133501</v>
      </c>
      <c r="Q37" s="3">
        <f>Q17/Q$45</f>
        <v>989.7538461538461</v>
      </c>
      <c r="R37" s="3">
        <f>R17/R$45</f>
        <v>998.109375</v>
      </c>
      <c r="S37" s="3">
        <f>S17/S$45</f>
        <v>1325.4444444444443</v>
      </c>
    </row>
    <row r="38" spans="2:19" x14ac:dyDescent="0.25">
      <c r="B38" s="19" t="s">
        <v>60</v>
      </c>
      <c r="C38" s="3">
        <v>472.1761086149084</v>
      </c>
      <c r="D38" s="3">
        <v>401.64160707434104</v>
      </c>
      <c r="E38" s="3">
        <v>344.22460335694791</v>
      </c>
      <c r="F38" s="3">
        <v>364.56903600908885</v>
      </c>
      <c r="G38" s="3">
        <v>579.32984301959982</v>
      </c>
      <c r="H38" s="3">
        <v>585.39144108849166</v>
      </c>
      <c r="I38" s="3">
        <v>502.4551758559827</v>
      </c>
      <c r="J38" s="3">
        <v>569.37639485984573</v>
      </c>
      <c r="K38" s="3">
        <v>763.13233794878556</v>
      </c>
      <c r="L38" s="3">
        <v>633.53786475997094</v>
      </c>
      <c r="M38" s="3">
        <v>494.92137138732454</v>
      </c>
      <c r="N38" s="3">
        <v>483.64393958932698</v>
      </c>
      <c r="O38" s="3">
        <v>491.84391584115968</v>
      </c>
      <c r="P38" s="3">
        <v>422.94396206002443</v>
      </c>
      <c r="Q38" s="3">
        <f t="shared" ref="Q38:R42" si="2">Q18/Q$45</f>
        <v>388.5846153846154</v>
      </c>
      <c r="R38" s="3">
        <f t="shared" si="2"/>
        <v>482.15625</v>
      </c>
      <c r="S38" s="3">
        <f t="shared" ref="S38" si="3">S18/S$45</f>
        <v>522.09523809523807</v>
      </c>
    </row>
    <row r="39" spans="2:19" x14ac:dyDescent="0.25">
      <c r="B39" s="19" t="s">
        <v>61</v>
      </c>
      <c r="C39" s="3">
        <v>100079.89713501664</v>
      </c>
      <c r="D39" s="3">
        <v>96546.708541601896</v>
      </c>
      <c r="E39" s="3">
        <v>77508.722694021824</v>
      </c>
      <c r="F39" s="3">
        <v>83211.477987367223</v>
      </c>
      <c r="G39" s="3">
        <v>110304.38778114195</v>
      </c>
      <c r="H39" s="3">
        <v>110626.93033852112</v>
      </c>
      <c r="I39" s="3">
        <v>101061.62794978369</v>
      </c>
      <c r="J39" s="3">
        <v>92667.800013884058</v>
      </c>
      <c r="K39" s="3">
        <v>117242.48896189404</v>
      </c>
      <c r="L39" s="3">
        <v>112948.18070688033</v>
      </c>
      <c r="M39" s="3">
        <v>96184.570613476229</v>
      </c>
      <c r="N39" s="3">
        <v>98023.064372349996</v>
      </c>
      <c r="O39" s="3">
        <v>122215.01811060272</v>
      </c>
      <c r="P39" s="3">
        <v>120330.74726085024</v>
      </c>
      <c r="Q39" s="3">
        <f t="shared" si="2"/>
        <v>102824.10769230769</v>
      </c>
      <c r="R39" s="3">
        <f t="shared" si="2"/>
        <v>105345.703125</v>
      </c>
      <c r="S39" s="3">
        <f t="shared" ref="S39" si="4">S19/S$45</f>
        <v>135044.6984126984</v>
      </c>
    </row>
    <row r="40" spans="2:19" x14ac:dyDescent="0.25">
      <c r="B40" s="19" t="s">
        <v>62</v>
      </c>
      <c r="C40" s="3">
        <v>301.20973086507809</v>
      </c>
      <c r="D40" s="3">
        <v>178.50733209284084</v>
      </c>
      <c r="E40" s="3">
        <v>182.1748723134111</v>
      </c>
      <c r="F40" s="3">
        <v>240.70341158259023</v>
      </c>
      <c r="G40" s="3">
        <v>375.57772093986284</v>
      </c>
      <c r="H40" s="3">
        <v>289.31867093029337</v>
      </c>
      <c r="I40" s="3">
        <v>260.79777994576131</v>
      </c>
      <c r="J40" s="3">
        <v>241.77643823675149</v>
      </c>
      <c r="K40" s="3">
        <v>517.9732118414222</v>
      </c>
      <c r="L40" s="3">
        <v>393.83640146823114</v>
      </c>
      <c r="M40" s="3">
        <v>374.63232099844305</v>
      </c>
      <c r="N40" s="3">
        <v>288.56551306256324</v>
      </c>
      <c r="O40" s="3">
        <v>423.41360405046748</v>
      </c>
      <c r="P40" s="3">
        <v>338.10082322950979</v>
      </c>
      <c r="Q40" s="3">
        <f t="shared" si="2"/>
        <v>267.47692307692307</v>
      </c>
      <c r="R40" s="3">
        <f t="shared" si="2"/>
        <v>267.5625</v>
      </c>
      <c r="S40" s="3">
        <f t="shared" ref="S40" si="5">S20/S$45</f>
        <v>432.65079365079367</v>
      </c>
    </row>
    <row r="41" spans="2:19" x14ac:dyDescent="0.25">
      <c r="B41" s="19" t="s">
        <v>63</v>
      </c>
      <c r="C41" s="3">
        <v>1728.4467785311274</v>
      </c>
      <c r="D41" s="3">
        <v>2124.9909347755788</v>
      </c>
      <c r="E41" s="3">
        <v>906.2105541631239</v>
      </c>
      <c r="F41" s="3">
        <v>941.74244383613586</v>
      </c>
      <c r="G41" s="3">
        <v>1807.4713756075814</v>
      </c>
      <c r="H41" s="3">
        <v>1686.0679447028206</v>
      </c>
      <c r="I41" s="3">
        <v>998.10799621254</v>
      </c>
      <c r="J41" s="3">
        <v>936.54128944669355</v>
      </c>
      <c r="K41" s="3">
        <v>1123.252831626527</v>
      </c>
      <c r="L41" s="3">
        <v>1200.5371330335715</v>
      </c>
      <c r="M41" s="3">
        <v>1825.8930409263398</v>
      </c>
      <c r="N41" s="3">
        <v>1476.5179212269297</v>
      </c>
      <c r="O41" s="3">
        <v>1060.4997277545099</v>
      </c>
      <c r="P41" s="3">
        <v>1055.9966616680158</v>
      </c>
      <c r="Q41" s="3">
        <f t="shared" si="2"/>
        <v>881.2461538461539</v>
      </c>
      <c r="R41" s="3">
        <f t="shared" si="2"/>
        <v>698.28125</v>
      </c>
      <c r="S41" s="3">
        <f t="shared" ref="S41" si="6">S21/S$45</f>
        <v>1628.2539682539682</v>
      </c>
    </row>
    <row r="42" spans="2:19" x14ac:dyDescent="0.25">
      <c r="B42" s="19" t="s">
        <v>64</v>
      </c>
      <c r="C42" s="3">
        <v>2003.9078855199027</v>
      </c>
      <c r="D42" s="3">
        <v>1969.145510542382</v>
      </c>
      <c r="E42" s="3">
        <v>1895.1956580552596</v>
      </c>
      <c r="F42" s="3">
        <v>1766.5236910520248</v>
      </c>
      <c r="G42" s="3">
        <v>2551.3300881604846</v>
      </c>
      <c r="H42" s="3">
        <v>1933.698376815677</v>
      </c>
      <c r="I42" s="3">
        <v>1595.4970049044668</v>
      </c>
      <c r="J42" s="3">
        <v>1263.7164221649482</v>
      </c>
      <c r="K42" s="3">
        <v>1819.9900973847236</v>
      </c>
      <c r="L42" s="3">
        <v>2409.1517042129749</v>
      </c>
      <c r="M42" s="3">
        <v>1582.7292648085638</v>
      </c>
      <c r="N42" s="3">
        <v>1763.3416254524932</v>
      </c>
      <c r="O42" s="3">
        <v>2311.0256240701965</v>
      </c>
      <c r="P42" s="3">
        <v>2294.0367314013752</v>
      </c>
      <c r="Q42" s="3">
        <f t="shared" si="2"/>
        <v>2471.523076923077</v>
      </c>
      <c r="R42" s="3">
        <f t="shared" si="2"/>
        <v>2067.65625</v>
      </c>
      <c r="S42" s="3">
        <f t="shared" ref="S42" si="7">S22/S$45</f>
        <v>2860.8253968253966</v>
      </c>
    </row>
    <row r="43" spans="2:19" x14ac:dyDescent="0.25">
      <c r="C43" s="2"/>
      <c r="D43" s="2"/>
      <c r="E43" s="2"/>
      <c r="F43" s="2"/>
      <c r="G43" s="2"/>
      <c r="H43" s="2"/>
      <c r="I43" s="2"/>
      <c r="J43" s="2"/>
      <c r="K43" s="2"/>
      <c r="L43" s="2"/>
      <c r="M43" s="2"/>
      <c r="N43" s="2"/>
      <c r="O43" s="2"/>
      <c r="P43" s="2"/>
      <c r="Q43" s="2"/>
      <c r="R43" s="2"/>
      <c r="S43" s="2"/>
    </row>
    <row r="44" spans="2:19" ht="15.75" x14ac:dyDescent="0.25">
      <c r="B44" s="2" t="s">
        <v>66</v>
      </c>
      <c r="C44" s="2">
        <v>61</v>
      </c>
      <c r="D44" s="2">
        <v>64</v>
      </c>
      <c r="E44" s="2">
        <v>63</v>
      </c>
      <c r="F44" s="2">
        <v>61</v>
      </c>
      <c r="G44" s="2">
        <v>61</v>
      </c>
      <c r="H44" s="2">
        <v>63</v>
      </c>
      <c r="I44" s="2">
        <v>64</v>
      </c>
      <c r="J44" s="2">
        <v>62</v>
      </c>
      <c r="K44" s="2">
        <v>62</v>
      </c>
      <c r="L44" s="2">
        <v>63</v>
      </c>
      <c r="M44" s="2">
        <f>SUM('Market Volumes - Monthly'!AG45:AI45)</f>
        <v>64</v>
      </c>
      <c r="N44" s="2">
        <v>62</v>
      </c>
      <c r="O44" s="2">
        <v>61</v>
      </c>
      <c r="P44" s="2">
        <v>63</v>
      </c>
      <c r="Q44" s="2">
        <v>64</v>
      </c>
      <c r="R44" s="14">
        <v>62</v>
      </c>
      <c r="S44" s="14">
        <v>62</v>
      </c>
    </row>
    <row r="45" spans="2:19" ht="15.75" x14ac:dyDescent="0.25">
      <c r="B45" s="2" t="s">
        <v>65</v>
      </c>
      <c r="C45" s="2">
        <v>63</v>
      </c>
      <c r="D45" s="2">
        <v>62</v>
      </c>
      <c r="E45" s="2">
        <v>64</v>
      </c>
      <c r="F45" s="2">
        <v>64</v>
      </c>
      <c r="G45" s="2">
        <v>63</v>
      </c>
      <c r="H45" s="2">
        <v>61</v>
      </c>
      <c r="I45" s="2">
        <v>65</v>
      </c>
      <c r="J45" s="2">
        <v>64</v>
      </c>
      <c r="K45" s="2">
        <v>64</v>
      </c>
      <c r="L45" s="2">
        <v>61</v>
      </c>
      <c r="M45" s="2">
        <f>SUM('Market Volumes - Monthly'!AG46:AI46)</f>
        <v>65</v>
      </c>
      <c r="N45" s="2">
        <v>64</v>
      </c>
      <c r="O45" s="2">
        <v>63</v>
      </c>
      <c r="P45" s="2">
        <v>61</v>
      </c>
      <c r="Q45" s="2">
        <v>65</v>
      </c>
      <c r="R45" s="14">
        <v>64</v>
      </c>
      <c r="S45" s="14">
        <v>63</v>
      </c>
    </row>
    <row r="49" spans="2:8" x14ac:dyDescent="0.25">
      <c r="B49" s="63"/>
      <c r="C49" s="63"/>
      <c r="D49" s="63"/>
      <c r="E49" s="63"/>
      <c r="F49" s="63"/>
      <c r="G49" s="63"/>
      <c r="H49" s="63"/>
    </row>
    <row r="50" spans="2:8" ht="54.75" customHeight="1" x14ac:dyDescent="0.25">
      <c r="B50" s="63"/>
      <c r="C50" s="63"/>
      <c r="D50" s="63"/>
      <c r="E50" s="63"/>
      <c r="F50" s="63"/>
      <c r="G50" s="63"/>
      <c r="H50" s="63"/>
    </row>
    <row r="51" spans="2:8" x14ac:dyDescent="0.25">
      <c r="B51" s="63"/>
      <c r="C51" s="63"/>
      <c r="D51" s="63"/>
      <c r="E51" s="63"/>
      <c r="F51" s="63"/>
      <c r="G51" s="63"/>
      <c r="H51" s="63"/>
    </row>
    <row r="52" spans="2:8" x14ac:dyDescent="0.25">
      <c r="B52" s="63"/>
      <c r="C52" s="63"/>
      <c r="D52" s="63"/>
      <c r="E52" s="63"/>
      <c r="F52" s="63"/>
      <c r="G52" s="63"/>
      <c r="H52" s="63"/>
    </row>
    <row r="53" spans="2:8" ht="42.75" customHeight="1" x14ac:dyDescent="0.25">
      <c r="B53" s="63"/>
      <c r="C53" s="63"/>
      <c r="D53" s="63"/>
      <c r="E53" s="63"/>
      <c r="F53" s="63"/>
      <c r="G53" s="63"/>
      <c r="H53" s="63"/>
    </row>
    <row r="54" spans="2:8" ht="15" customHeight="1" x14ac:dyDescent="0.25"/>
  </sheetData>
  <phoneticPr fontId="29" type="noConversion"/>
  <pageMargins left="0.7" right="0.7" top="0.75" bottom="0.75" header="0.3" footer="0.3"/>
  <pageSetup scale="44" orientation="landscape" r:id="rId1"/>
  <ignoredErrors>
    <ignoredError sqref="L7:L9 L11:L12 L14 M15 M44:M45"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1:L53"/>
  <sheetViews>
    <sheetView showGridLines="0" zoomScale="90" zoomScaleNormal="90" workbookViewId="0"/>
  </sheetViews>
  <sheetFormatPr defaultRowHeight="15" x14ac:dyDescent="0.25"/>
  <cols>
    <col min="1" max="1" width="1.5703125" customWidth="1"/>
    <col min="2" max="2" width="50.42578125" customWidth="1"/>
    <col min="3" max="6" width="13.5703125" customWidth="1"/>
  </cols>
  <sheetData>
    <row r="1" spans="2:9" x14ac:dyDescent="0.25">
      <c r="G1" s="16"/>
      <c r="H1" s="16"/>
      <c r="I1" s="16"/>
    </row>
    <row r="2" spans="2:9" ht="28.5" customHeight="1" x14ac:dyDescent="0.25">
      <c r="B2" s="22"/>
      <c r="C2" s="64"/>
      <c r="D2" s="64"/>
      <c r="E2" s="64"/>
      <c r="F2" s="64"/>
      <c r="G2" s="16"/>
      <c r="H2" s="16"/>
      <c r="I2" s="16"/>
    </row>
    <row r="3" spans="2:9" s="16" customFormat="1" ht="15" customHeight="1" x14ac:dyDescent="0.25">
      <c r="C3" s="65"/>
      <c r="D3" s="65"/>
      <c r="E3" s="65"/>
      <c r="F3" s="65"/>
    </row>
    <row r="4" spans="2:9" x14ac:dyDescent="0.25">
      <c r="B4" s="54" t="s">
        <v>70</v>
      </c>
      <c r="C4" s="62"/>
      <c r="D4" s="62"/>
      <c r="E4" s="62"/>
      <c r="F4" s="62"/>
      <c r="G4" s="16"/>
      <c r="H4" s="16"/>
      <c r="I4" s="16"/>
    </row>
    <row r="5" spans="2:9" x14ac:dyDescent="0.25">
      <c r="C5" s="17">
        <v>2018</v>
      </c>
      <c r="D5" s="17">
        <v>2019</v>
      </c>
      <c r="E5" s="17">
        <v>2020</v>
      </c>
      <c r="F5" s="17">
        <v>2021</v>
      </c>
      <c r="G5" s="16"/>
      <c r="H5" s="16"/>
      <c r="I5" s="16"/>
    </row>
    <row r="6" spans="2:9" x14ac:dyDescent="0.25">
      <c r="B6" s="18" t="s">
        <v>24</v>
      </c>
      <c r="C6" s="2"/>
      <c r="D6" s="2"/>
      <c r="E6" s="2"/>
      <c r="F6" s="2"/>
    </row>
    <row r="7" spans="2:9" x14ac:dyDescent="0.25">
      <c r="B7" s="19" t="s">
        <v>33</v>
      </c>
      <c r="C7" s="3">
        <v>5141898</v>
      </c>
      <c r="D7" s="3">
        <v>5557331</v>
      </c>
      <c r="E7" s="3">
        <v>6345485</v>
      </c>
      <c r="F7" s="3">
        <v>5910676</v>
      </c>
    </row>
    <row r="8" spans="2:9" x14ac:dyDescent="0.25">
      <c r="B8" s="19" t="s">
        <v>34</v>
      </c>
      <c r="C8" s="3">
        <v>1991241</v>
      </c>
      <c r="D8" s="3">
        <v>2198439</v>
      </c>
      <c r="E8" s="3">
        <v>2643042</v>
      </c>
      <c r="F8" s="3">
        <v>2447023</v>
      </c>
    </row>
    <row r="9" spans="2:9" x14ac:dyDescent="0.25">
      <c r="B9" s="19" t="s">
        <v>35</v>
      </c>
      <c r="C9" s="3">
        <v>868514</v>
      </c>
      <c r="D9" s="3">
        <v>1064035</v>
      </c>
      <c r="E9" s="3">
        <v>1367760</v>
      </c>
      <c r="F9" s="3">
        <v>818401</v>
      </c>
    </row>
    <row r="10" spans="2:9" x14ac:dyDescent="0.25">
      <c r="B10" s="18" t="s">
        <v>4</v>
      </c>
      <c r="C10" s="3"/>
      <c r="D10" s="3"/>
      <c r="E10" s="3"/>
      <c r="F10" s="3"/>
    </row>
    <row r="11" spans="2:9" ht="15.75" x14ac:dyDescent="0.25">
      <c r="B11" s="19" t="s">
        <v>25</v>
      </c>
      <c r="C11" s="3">
        <v>744984</v>
      </c>
      <c r="D11" s="3">
        <v>840116</v>
      </c>
      <c r="E11" s="3">
        <v>857535</v>
      </c>
      <c r="F11" s="3">
        <v>822108</v>
      </c>
    </row>
    <row r="12" spans="2:9" ht="15.75" x14ac:dyDescent="0.25">
      <c r="B12" s="19" t="s">
        <v>73</v>
      </c>
      <c r="C12" s="3">
        <v>1827860</v>
      </c>
      <c r="D12" s="3">
        <v>2047011</v>
      </c>
      <c r="E12" s="3">
        <v>2018911.1753437938</v>
      </c>
      <c r="F12" s="3">
        <v>1858029</v>
      </c>
    </row>
    <row r="13" spans="2:9" x14ac:dyDescent="0.25">
      <c r="B13" s="18" t="s">
        <v>5</v>
      </c>
      <c r="C13" s="3"/>
      <c r="D13" s="3"/>
      <c r="E13" s="3"/>
      <c r="F13" s="3"/>
    </row>
    <row r="14" spans="2:9" ht="15.75" x14ac:dyDescent="0.25">
      <c r="B14" s="19" t="s">
        <v>73</v>
      </c>
      <c r="C14" s="3">
        <v>1513708</v>
      </c>
      <c r="D14" s="3">
        <v>1883224</v>
      </c>
      <c r="E14" s="3">
        <v>2061499.6586588791</v>
      </c>
      <c r="F14" s="3">
        <v>1969478</v>
      </c>
    </row>
    <row r="15" spans="2:9" x14ac:dyDescent="0.25">
      <c r="C15" s="3"/>
      <c r="D15" s="3"/>
      <c r="E15" s="3"/>
      <c r="F15" s="3"/>
    </row>
    <row r="16" spans="2:9" ht="15.75" x14ac:dyDescent="0.25">
      <c r="B16" s="72" t="s">
        <v>74</v>
      </c>
      <c r="C16" s="3"/>
      <c r="D16" s="3"/>
      <c r="E16" s="3"/>
      <c r="F16" s="3"/>
    </row>
    <row r="17" spans="2:6" x14ac:dyDescent="0.25">
      <c r="B17" s="19" t="s">
        <v>59</v>
      </c>
      <c r="C17" s="3">
        <v>284747.79476531874</v>
      </c>
      <c r="D17" s="3">
        <v>306024.23555664945</v>
      </c>
      <c r="E17" s="3">
        <v>313201.4920968212</v>
      </c>
      <c r="F17" s="3">
        <v>288781.29931155697</v>
      </c>
    </row>
    <row r="18" spans="2:6" x14ac:dyDescent="0.25">
      <c r="B18" s="19" t="s">
        <v>60</v>
      </c>
      <c r="C18" s="3">
        <v>100011.66740077472</v>
      </c>
      <c r="D18" s="3">
        <v>141306.33371830179</v>
      </c>
      <c r="E18" s="3">
        <v>150609.38065297352</v>
      </c>
      <c r="F18" s="3">
        <v>112901.74838365454</v>
      </c>
    </row>
    <row r="19" spans="2:6" x14ac:dyDescent="0.25">
      <c r="B19" s="19" t="s">
        <v>61</v>
      </c>
      <c r="C19" s="3">
        <v>22577022.292694267</v>
      </c>
      <c r="D19" s="3">
        <v>26197164.19848625</v>
      </c>
      <c r="E19" s="3">
        <v>26918831.526387274</v>
      </c>
      <c r="F19" s="3">
        <v>28465413.723879836</v>
      </c>
    </row>
    <row r="20" spans="2:6" x14ac:dyDescent="0.25">
      <c r="B20" s="19" t="s">
        <v>62</v>
      </c>
      <c r="C20" s="3">
        <v>57107.877803600131</v>
      </c>
      <c r="D20" s="3">
        <v>73735.383089585841</v>
      </c>
      <c r="E20" s="3">
        <v>99993.599748315988</v>
      </c>
      <c r="F20" s="3">
        <v>81809.207272179541</v>
      </c>
    </row>
    <row r="21" spans="2:6" x14ac:dyDescent="0.25">
      <c r="B21" s="19" t="s">
        <v>63</v>
      </c>
      <c r="C21" s="3">
        <v>358910.57687549951</v>
      </c>
      <c r="D21" s="3">
        <v>341536.50356855319</v>
      </c>
      <c r="E21" s="3">
        <v>358301.14095788117</v>
      </c>
      <c r="F21" s="3">
        <v>233198.2792102831</v>
      </c>
    </row>
    <row r="22" spans="2:6" x14ac:dyDescent="0.25">
      <c r="B22" s="19" t="s">
        <v>64</v>
      </c>
      <c r="C22" s="3">
        <v>482683.25678424776</v>
      </c>
      <c r="D22" s="3">
        <v>463274.55287721386</v>
      </c>
      <c r="E22" s="3">
        <v>479168.88643113006</v>
      </c>
      <c r="F22" s="3">
        <v>578509.85493190633</v>
      </c>
    </row>
    <row r="24" spans="2:6" x14ac:dyDescent="0.25">
      <c r="B24" s="54" t="s">
        <v>71</v>
      </c>
      <c r="C24" s="62"/>
      <c r="D24" s="62"/>
      <c r="E24" s="62"/>
      <c r="F24" s="62"/>
    </row>
    <row r="25" spans="2:6" x14ac:dyDescent="0.25">
      <c r="C25" s="17">
        <v>2018</v>
      </c>
      <c r="D25" s="17">
        <v>2019</v>
      </c>
      <c r="E25" s="17">
        <v>2020</v>
      </c>
      <c r="F25" s="17">
        <v>2021</v>
      </c>
    </row>
    <row r="26" spans="2:6" x14ac:dyDescent="0.25">
      <c r="B26" s="18" t="s">
        <v>24</v>
      </c>
      <c r="C26" s="3"/>
      <c r="D26" s="3"/>
      <c r="E26" s="3"/>
      <c r="F26" s="3"/>
    </row>
    <row r="27" spans="2:6" x14ac:dyDescent="0.25">
      <c r="B27" s="19" t="s">
        <v>33</v>
      </c>
      <c r="C27" s="3">
        <v>20650.192771084337</v>
      </c>
      <c r="D27" s="3">
        <v>22229.324000000001</v>
      </c>
      <c r="E27" s="3">
        <v>25281</v>
      </c>
      <c r="F27" s="3">
        <f>F7/F$44</f>
        <v>23642.704000000002</v>
      </c>
    </row>
    <row r="28" spans="2:6" x14ac:dyDescent="0.25">
      <c r="B28" s="19" t="s">
        <v>34</v>
      </c>
      <c r="C28" s="3">
        <v>7996.9518072289156</v>
      </c>
      <c r="D28" s="3">
        <v>8793.7559999999994</v>
      </c>
      <c r="E28" s="3">
        <v>10530</v>
      </c>
      <c r="F28" s="3">
        <f>F8/F$44</f>
        <v>9788.0920000000006</v>
      </c>
    </row>
    <row r="29" spans="2:6" x14ac:dyDescent="0.25">
      <c r="B29" s="19" t="s">
        <v>35</v>
      </c>
      <c r="C29" s="3">
        <v>3488.0080321285141</v>
      </c>
      <c r="D29" s="3">
        <v>4256.1400000000003</v>
      </c>
      <c r="E29" s="3">
        <v>5449</v>
      </c>
      <c r="F29" s="3">
        <f>F9/F$44</f>
        <v>3273.6039999999998</v>
      </c>
    </row>
    <row r="30" spans="2:6" x14ac:dyDescent="0.25">
      <c r="B30" s="18" t="s">
        <v>4</v>
      </c>
      <c r="C30" s="3"/>
      <c r="D30" s="3"/>
      <c r="E30" s="3"/>
      <c r="F30" s="3"/>
    </row>
    <row r="31" spans="2:6" ht="15.75" x14ac:dyDescent="0.25">
      <c r="B31" s="19" t="s">
        <v>25</v>
      </c>
      <c r="C31" s="3">
        <v>2991.9036144578313</v>
      </c>
      <c r="D31" s="3">
        <v>3360.4639999999999</v>
      </c>
      <c r="E31" s="3">
        <v>3416</v>
      </c>
      <c r="F31" s="3">
        <f>F11/F$44</f>
        <v>3288.4319999999998</v>
      </c>
    </row>
    <row r="32" spans="2:6" ht="15.75" x14ac:dyDescent="0.25">
      <c r="B32" s="19" t="s">
        <v>73</v>
      </c>
      <c r="C32" s="3">
        <v>7224.743083003953</v>
      </c>
      <c r="D32" s="3">
        <v>8090.95256916996</v>
      </c>
      <c r="E32" s="3">
        <v>7948</v>
      </c>
      <c r="F32" s="3">
        <f>F12/F45</f>
        <v>7343.98814229249</v>
      </c>
    </row>
    <row r="33" spans="2:6" x14ac:dyDescent="0.25">
      <c r="B33" s="18" t="s">
        <v>5</v>
      </c>
      <c r="C33" s="3"/>
      <c r="D33" s="3"/>
      <c r="E33" s="3"/>
      <c r="F33" s="3"/>
    </row>
    <row r="34" spans="2:6" ht="15.75" x14ac:dyDescent="0.25">
      <c r="B34" s="19" t="s">
        <v>73</v>
      </c>
      <c r="C34" s="3">
        <v>5983.03557312253</v>
      </c>
      <c r="D34" s="3">
        <v>7443.573122529644</v>
      </c>
      <c r="E34" s="3">
        <v>8116</v>
      </c>
      <c r="F34" s="3">
        <f>F14/F45</f>
        <v>7784.498023715415</v>
      </c>
    </row>
    <row r="35" spans="2:6" x14ac:dyDescent="0.25">
      <c r="C35" s="2"/>
      <c r="D35" s="2"/>
      <c r="E35" s="2"/>
      <c r="F35" s="2"/>
    </row>
    <row r="36" spans="2:6" ht="15.75" x14ac:dyDescent="0.25">
      <c r="B36" s="72" t="s">
        <v>74</v>
      </c>
      <c r="C36" s="2"/>
      <c r="D36" s="2"/>
      <c r="E36" s="2"/>
      <c r="F36" s="2"/>
    </row>
    <row r="37" spans="2:6" x14ac:dyDescent="0.25">
      <c r="B37" s="19" t="s">
        <v>59</v>
      </c>
      <c r="C37" s="74">
        <v>1125.4853548036315</v>
      </c>
      <c r="D37" s="74">
        <v>1209.5819587219346</v>
      </c>
      <c r="E37" s="74">
        <v>1233.0767405386662</v>
      </c>
      <c r="F37" s="74">
        <f>F17/F$45</f>
        <v>1141.4280605199881</v>
      </c>
    </row>
    <row r="38" spans="2:6" x14ac:dyDescent="0.25">
      <c r="B38" s="19" t="s">
        <v>60</v>
      </c>
      <c r="C38" s="74">
        <v>395.30303320464316</v>
      </c>
      <c r="D38" s="74">
        <v>558.52305817510592</v>
      </c>
      <c r="E38" s="74">
        <v>592.95031753139176</v>
      </c>
      <c r="F38" s="74">
        <f t="shared" ref="F38:F42" si="0">F18/F$45</f>
        <v>446.25196989586777</v>
      </c>
    </row>
    <row r="39" spans="2:6" x14ac:dyDescent="0.25">
      <c r="B39" s="19" t="s">
        <v>61</v>
      </c>
      <c r="C39" s="74">
        <v>89237.242263613705</v>
      </c>
      <c r="D39" s="74">
        <v>103546.10355132906</v>
      </c>
      <c r="E39" s="74">
        <v>105979.65167869006</v>
      </c>
      <c r="F39" s="74">
        <f t="shared" si="0"/>
        <v>112511.51669517723</v>
      </c>
    </row>
    <row r="40" spans="2:6" x14ac:dyDescent="0.25">
      <c r="B40" s="19" t="s">
        <v>62</v>
      </c>
      <c r="C40" s="74">
        <v>225.72283716837995</v>
      </c>
      <c r="D40" s="74">
        <v>291.4442019351219</v>
      </c>
      <c r="E40" s="74">
        <v>393.67558956029916</v>
      </c>
      <c r="F40" s="74">
        <f t="shared" si="0"/>
        <v>323.35655048292307</v>
      </c>
    </row>
    <row r="41" spans="2:6" x14ac:dyDescent="0.25">
      <c r="B41" s="19" t="s">
        <v>63</v>
      </c>
      <c r="C41" s="74">
        <v>1418.618880930828</v>
      </c>
      <c r="D41" s="74">
        <v>1349.9466544211589</v>
      </c>
      <c r="E41" s="74">
        <v>1410.6344132200047</v>
      </c>
      <c r="F41" s="74">
        <f t="shared" si="0"/>
        <v>921.73232889439964</v>
      </c>
    </row>
    <row r="42" spans="2:6" x14ac:dyDescent="0.25">
      <c r="B42" s="19" t="s">
        <v>64</v>
      </c>
      <c r="C42" s="74">
        <v>1907.8389596215327</v>
      </c>
      <c r="D42" s="74">
        <v>1831.1247149296992</v>
      </c>
      <c r="E42" s="74">
        <v>1886.4916788627168</v>
      </c>
      <c r="F42" s="74">
        <f t="shared" si="0"/>
        <v>2286.6002171221594</v>
      </c>
    </row>
    <row r="43" spans="2:6" x14ac:dyDescent="0.25">
      <c r="B43" s="73"/>
      <c r="C43" s="2"/>
      <c r="D43" s="2"/>
      <c r="E43" s="2"/>
      <c r="F43" s="2"/>
    </row>
    <row r="44" spans="2:6" ht="15.75" x14ac:dyDescent="0.25">
      <c r="B44" s="2" t="s">
        <v>66</v>
      </c>
      <c r="C44" s="2">
        <v>249</v>
      </c>
      <c r="D44" s="2">
        <v>250</v>
      </c>
      <c r="E44" s="2">
        <v>251</v>
      </c>
      <c r="F44" s="36">
        <v>250</v>
      </c>
    </row>
    <row r="45" spans="2:6" ht="15.75" x14ac:dyDescent="0.25">
      <c r="B45" s="2" t="s">
        <v>65</v>
      </c>
      <c r="C45" s="2">
        <v>253</v>
      </c>
      <c r="D45" s="2">
        <v>253</v>
      </c>
      <c r="E45" s="2">
        <v>254</v>
      </c>
      <c r="F45" s="36">
        <v>253</v>
      </c>
    </row>
    <row r="49" spans="2:12" x14ac:dyDescent="0.25">
      <c r="B49" s="63"/>
      <c r="C49" s="63"/>
      <c r="D49" s="63"/>
      <c r="E49" s="63"/>
      <c r="F49" s="63"/>
      <c r="G49" s="63"/>
      <c r="H49" s="63"/>
      <c r="I49" s="63"/>
      <c r="J49" s="63"/>
      <c r="K49" s="63"/>
      <c r="L49" s="63"/>
    </row>
    <row r="50" spans="2:12" ht="59.25" customHeight="1" x14ac:dyDescent="0.25">
      <c r="B50" s="63"/>
      <c r="C50" s="63"/>
      <c r="D50" s="63"/>
      <c r="E50" s="63"/>
      <c r="F50" s="63"/>
      <c r="G50" s="63"/>
      <c r="H50" s="63"/>
      <c r="I50" s="63"/>
      <c r="J50" s="63"/>
      <c r="K50" s="63"/>
      <c r="L50" s="63"/>
    </row>
    <row r="51" spans="2:12" x14ac:dyDescent="0.25">
      <c r="B51" s="63"/>
      <c r="C51" s="63"/>
      <c r="D51" s="63"/>
      <c r="E51" s="63"/>
      <c r="F51" s="63"/>
      <c r="G51" s="63"/>
      <c r="H51" s="63"/>
      <c r="I51" s="63"/>
      <c r="J51" s="63"/>
      <c r="K51" s="63"/>
      <c r="L51" s="63"/>
    </row>
    <row r="52" spans="2:12" x14ac:dyDescent="0.25">
      <c r="B52" s="63"/>
      <c r="C52" s="63"/>
      <c r="D52" s="63"/>
      <c r="E52" s="63"/>
      <c r="F52" s="63"/>
      <c r="G52" s="63"/>
      <c r="H52" s="63"/>
      <c r="I52" s="63"/>
      <c r="J52" s="63"/>
      <c r="K52" s="63"/>
      <c r="L52" s="63"/>
    </row>
    <row r="53" spans="2:12" ht="48" customHeight="1" x14ac:dyDescent="0.25">
      <c r="B53" s="63"/>
      <c r="C53" s="63"/>
      <c r="D53" s="63"/>
      <c r="E53" s="63"/>
      <c r="F53" s="63"/>
      <c r="G53" s="63"/>
      <c r="H53" s="63"/>
      <c r="I53" s="63"/>
      <c r="J53" s="63"/>
      <c r="K53" s="63"/>
      <c r="L53" s="63"/>
    </row>
  </sheetData>
  <pageMargins left="0.7" right="0.7" top="0.75" bottom="0.75" header="0.3" footer="0.3"/>
  <pageSetup scale="86" orientation="portrait" r:id="rId1"/>
  <rowBreaks count="1" manualBreakCount="1">
    <brk id="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1"/>
  <sheetViews>
    <sheetView showGridLines="0" topLeftCell="A7" zoomScaleNormal="100" workbookViewId="0">
      <selection activeCell="A19" sqref="A19:K19"/>
    </sheetView>
  </sheetViews>
  <sheetFormatPr defaultColWidth="9" defaultRowHeight="12" x14ac:dyDescent="0.2"/>
  <cols>
    <col min="1" max="16384" width="9" style="60"/>
  </cols>
  <sheetData>
    <row r="1" spans="1:15" x14ac:dyDescent="0.2">
      <c r="A1" s="59"/>
      <c r="B1" s="59"/>
      <c r="C1" s="59"/>
      <c r="D1" s="59"/>
      <c r="E1" s="59"/>
      <c r="F1" s="59"/>
      <c r="G1" s="59"/>
      <c r="H1" s="59"/>
      <c r="I1" s="59"/>
      <c r="J1" s="59"/>
      <c r="K1" s="59"/>
      <c r="L1" s="59"/>
      <c r="M1" s="59"/>
      <c r="N1" s="59"/>
      <c r="O1" s="59"/>
    </row>
    <row r="2" spans="1:15" ht="97.5" customHeight="1" x14ac:dyDescent="0.2">
      <c r="A2" s="88" t="s">
        <v>67</v>
      </c>
      <c r="B2" s="88"/>
      <c r="C2" s="88"/>
      <c r="D2" s="88"/>
      <c r="E2" s="88"/>
      <c r="F2" s="88"/>
      <c r="G2" s="88"/>
      <c r="H2" s="88"/>
      <c r="I2" s="88"/>
      <c r="J2" s="88"/>
      <c r="K2" s="88"/>
      <c r="L2" s="88"/>
      <c r="M2" s="88"/>
      <c r="N2" s="59"/>
      <c r="O2" s="59"/>
    </row>
    <row r="3" spans="1:15" x14ac:dyDescent="0.2">
      <c r="A3" s="59"/>
      <c r="B3" s="59"/>
      <c r="C3" s="59"/>
      <c r="D3" s="59"/>
      <c r="E3" s="59"/>
      <c r="F3" s="59"/>
      <c r="G3" s="59"/>
      <c r="H3" s="59"/>
      <c r="I3" s="59"/>
      <c r="J3" s="59"/>
      <c r="K3" s="59"/>
      <c r="L3" s="59"/>
      <c r="M3" s="59"/>
      <c r="N3" s="59"/>
      <c r="O3" s="59"/>
    </row>
    <row r="5" spans="1:15" x14ac:dyDescent="0.2">
      <c r="A5" s="58" t="s">
        <v>40</v>
      </c>
    </row>
    <row r="6" spans="1:15" ht="30.75" customHeight="1" x14ac:dyDescent="0.2">
      <c r="A6" s="90" t="s">
        <v>84</v>
      </c>
      <c r="B6" s="90"/>
      <c r="C6" s="90"/>
      <c r="D6" s="90"/>
      <c r="E6" s="90"/>
      <c r="F6" s="90"/>
      <c r="G6" s="90"/>
      <c r="H6" s="90"/>
      <c r="I6" s="90"/>
      <c r="J6" s="90"/>
      <c r="K6" s="90"/>
      <c r="L6" s="90"/>
      <c r="M6" s="90"/>
    </row>
    <row r="7" spans="1:15" ht="24" customHeight="1" x14ac:dyDescent="0.2">
      <c r="A7" s="89" t="s">
        <v>49</v>
      </c>
      <c r="B7" s="89"/>
      <c r="C7" s="89"/>
      <c r="D7" s="89"/>
      <c r="E7" s="89"/>
      <c r="F7" s="89"/>
      <c r="G7" s="89"/>
      <c r="H7" s="89"/>
      <c r="I7" s="89"/>
      <c r="J7" s="89"/>
      <c r="K7" s="89"/>
      <c r="L7" s="89"/>
      <c r="M7" s="89"/>
    </row>
    <row r="8" spans="1:15" ht="27" customHeight="1" x14ac:dyDescent="0.2">
      <c r="A8" s="89" t="s">
        <v>46</v>
      </c>
      <c r="B8" s="89"/>
      <c r="C8" s="89"/>
      <c r="D8" s="89"/>
      <c r="E8" s="89"/>
      <c r="F8" s="89"/>
      <c r="G8" s="89"/>
      <c r="H8" s="89"/>
      <c r="I8" s="89"/>
      <c r="J8" s="89"/>
      <c r="K8" s="89"/>
      <c r="L8" s="89"/>
      <c r="M8" s="89"/>
    </row>
    <row r="9" spans="1:15" ht="40.5" customHeight="1" x14ac:dyDescent="0.2">
      <c r="A9" s="90" t="s">
        <v>83</v>
      </c>
      <c r="B9" s="90"/>
      <c r="C9" s="90"/>
      <c r="D9" s="90"/>
      <c r="E9" s="90"/>
      <c r="F9" s="90"/>
      <c r="G9" s="90"/>
      <c r="H9" s="90"/>
      <c r="I9" s="90"/>
      <c r="J9" s="90"/>
      <c r="K9" s="90"/>
      <c r="L9" s="90"/>
      <c r="M9" s="90"/>
    </row>
    <row r="10" spans="1:15" ht="14.25" customHeight="1" x14ac:dyDescent="0.2">
      <c r="A10" s="89" t="s">
        <v>80</v>
      </c>
      <c r="B10" s="89"/>
      <c r="C10" s="89"/>
      <c r="D10" s="89"/>
      <c r="E10" s="89"/>
      <c r="F10" s="89"/>
      <c r="G10" s="89"/>
      <c r="H10" s="89"/>
      <c r="I10" s="89"/>
      <c r="J10" s="89"/>
      <c r="K10" s="89"/>
      <c r="L10" s="89"/>
      <c r="M10" s="89"/>
    </row>
    <row r="11" spans="1:15" x14ac:dyDescent="0.2">
      <c r="A11" s="89" t="s">
        <v>85</v>
      </c>
      <c r="B11" s="89"/>
      <c r="C11" s="89"/>
      <c r="D11" s="89"/>
      <c r="E11" s="89"/>
      <c r="F11" s="89"/>
      <c r="G11" s="89"/>
      <c r="H11" s="89"/>
      <c r="I11" s="89"/>
      <c r="J11" s="89"/>
      <c r="K11" s="89"/>
      <c r="L11" s="89"/>
      <c r="M11" s="89"/>
    </row>
    <row r="14" spans="1:15" x14ac:dyDescent="0.2">
      <c r="A14" s="58" t="s">
        <v>41</v>
      </c>
    </row>
    <row r="15" spans="1:15" x14ac:dyDescent="0.2">
      <c r="A15" s="91" t="s">
        <v>26</v>
      </c>
      <c r="B15" s="91"/>
      <c r="C15" s="91"/>
      <c r="D15" s="91"/>
      <c r="E15" s="91"/>
      <c r="F15" s="91"/>
      <c r="G15" s="91"/>
      <c r="H15" s="91"/>
      <c r="I15" s="91"/>
      <c r="J15" s="91"/>
      <c r="K15" s="91"/>
    </row>
    <row r="16" spans="1:15" ht="88.5" customHeight="1" x14ac:dyDescent="0.2">
      <c r="A16" s="90" t="s">
        <v>75</v>
      </c>
      <c r="B16" s="90"/>
      <c r="C16" s="90"/>
      <c r="D16" s="90"/>
      <c r="E16" s="90"/>
      <c r="F16" s="90"/>
      <c r="G16" s="90"/>
      <c r="H16" s="90"/>
      <c r="I16" s="90"/>
      <c r="J16" s="90"/>
      <c r="K16" s="90"/>
      <c r="L16" s="90"/>
      <c r="M16" s="90"/>
    </row>
    <row r="17" spans="1:14" ht="41.25" customHeight="1" x14ac:dyDescent="0.2">
      <c r="A17" s="90" t="s">
        <v>76</v>
      </c>
      <c r="B17" s="90"/>
      <c r="C17" s="90"/>
      <c r="D17" s="90"/>
      <c r="E17" s="90"/>
      <c r="F17" s="90"/>
      <c r="G17" s="90"/>
      <c r="H17" s="90"/>
      <c r="I17" s="90"/>
      <c r="J17" s="90"/>
      <c r="K17" s="90"/>
      <c r="L17" s="90"/>
      <c r="M17" s="90"/>
    </row>
    <row r="18" spans="1:14" x14ac:dyDescent="0.2">
      <c r="A18" s="91" t="s">
        <v>13</v>
      </c>
      <c r="B18" s="91"/>
      <c r="C18" s="91"/>
      <c r="D18" s="91"/>
      <c r="E18" s="91"/>
      <c r="F18" s="91"/>
      <c r="G18" s="91"/>
      <c r="H18" s="91"/>
      <c r="I18" s="91"/>
      <c r="J18" s="91"/>
      <c r="K18" s="91"/>
    </row>
    <row r="19" spans="1:14" ht="27" customHeight="1" x14ac:dyDescent="0.2">
      <c r="A19" s="91" t="s">
        <v>86</v>
      </c>
      <c r="B19" s="91"/>
      <c r="C19" s="91"/>
      <c r="D19" s="91"/>
      <c r="E19" s="91"/>
      <c r="F19" s="91"/>
      <c r="G19" s="91"/>
      <c r="H19" s="91"/>
      <c r="I19" s="91"/>
      <c r="J19" s="91"/>
      <c r="K19" s="91"/>
    </row>
    <row r="20" spans="1:14" ht="68.25" customHeight="1" x14ac:dyDescent="0.2">
      <c r="A20" s="90" t="s">
        <v>56</v>
      </c>
      <c r="B20" s="90"/>
      <c r="C20" s="90"/>
      <c r="D20" s="90"/>
      <c r="E20" s="90"/>
      <c r="F20" s="90"/>
      <c r="G20" s="90"/>
      <c r="H20" s="90"/>
      <c r="I20" s="90"/>
      <c r="J20" s="90"/>
      <c r="K20" s="90"/>
      <c r="L20" s="90"/>
      <c r="M20" s="90"/>
      <c r="N20" s="66"/>
    </row>
    <row r="21" spans="1:14" ht="51.75" customHeight="1" x14ac:dyDescent="0.2">
      <c r="A21" s="88" t="s">
        <v>72</v>
      </c>
      <c r="B21" s="88"/>
      <c r="C21" s="88"/>
      <c r="D21" s="88"/>
      <c r="E21" s="88"/>
      <c r="F21" s="88"/>
      <c r="G21" s="88"/>
      <c r="H21" s="88"/>
      <c r="I21" s="88"/>
      <c r="J21" s="88"/>
      <c r="K21" s="88"/>
      <c r="L21" s="88"/>
      <c r="M21" s="88"/>
    </row>
  </sheetData>
  <mergeCells count="14">
    <mergeCell ref="A21:M21"/>
    <mergeCell ref="A11:M11"/>
    <mergeCell ref="A20:M20"/>
    <mergeCell ref="A2:M2"/>
    <mergeCell ref="A7:M7"/>
    <mergeCell ref="A8:M8"/>
    <mergeCell ref="A10:M10"/>
    <mergeCell ref="A16:M16"/>
    <mergeCell ref="A15:K15"/>
    <mergeCell ref="A18:K18"/>
    <mergeCell ref="A19:K19"/>
    <mergeCell ref="A17:M17"/>
    <mergeCell ref="A9:M9"/>
    <mergeCell ref="A6:M6"/>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Pearson, Meghan</cp:lastModifiedBy>
  <cp:lastPrinted>2022-01-25T23:15:09Z</cp:lastPrinted>
  <dcterms:created xsi:type="dcterms:W3CDTF">2020-06-17T17:05:10Z</dcterms:created>
  <dcterms:modified xsi:type="dcterms:W3CDTF">2022-04-05T01:21:30Z</dcterms:modified>
</cp:coreProperties>
</file>