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FIN_RPT\Quarterly Reports\2019\Q1\8-K\99.1\"/>
    </mc:Choice>
  </mc:AlternateContent>
  <bookViews>
    <workbookView xWindow="120" yWindow="750" windowWidth="9435" windowHeight="4815" firstSheet="1" activeTab="4"/>
  </bookViews>
  <sheets>
    <sheet name="YTD Income Statement" sheetId="11" r:id="rId1"/>
    <sheet name="Balance Sheets" sheetId="4" r:id="rId2"/>
    <sheet name="Segment Results " sheetId="12" r:id="rId3"/>
    <sheet name="Gross Profit Segment Results" sheetId="13" r:id="rId4"/>
    <sheet name="Cash Flows" sheetId="5" r:id="rId5"/>
  </sheets>
  <definedNames>
    <definedName name="_C" localSheetId="3">'Gross Profit Segment Results'!$A$1:$N$27</definedName>
    <definedName name="_C" localSheetId="2">'Segment Results '!$A$1:$N$26</definedName>
    <definedName name="_C" localSheetId="0">#REF!</definedName>
    <definedName name="_C">#REF!</definedName>
    <definedName name="A" localSheetId="3">#REF!</definedName>
    <definedName name="A" localSheetId="0">#REF!</definedName>
    <definedName name="A">#REF!</definedName>
    <definedName name="B" localSheetId="3">#REF!</definedName>
    <definedName name="B" localSheetId="0">'YTD Income Statement'!$A$1:$G$56</definedName>
    <definedName name="B">#REF!</definedName>
    <definedName name="D">'Balance Sheets'!$A$1:$F$77</definedName>
    <definedName name="_xlnm.Print_Area" localSheetId="1">'Balance Sheets'!$A$1:$E$77</definedName>
    <definedName name="_xlnm.Print_Area" localSheetId="4">'Cash Flows'!$A$1:$G$47</definedName>
    <definedName name="_xlnm.Print_Area" localSheetId="3">'Gross Profit Segment Results'!$A$1:$K$30</definedName>
    <definedName name="_xlnm.Print_Area" localSheetId="2">'Segment Results '!$A$1:$K$29</definedName>
    <definedName name="_xlnm.Print_Area" localSheetId="0">'YTD Income Statement'!$A$1:$G$56</definedName>
  </definedNames>
  <calcPr calcId="152511"/>
</workbook>
</file>

<file path=xl/calcChain.xml><?xml version="1.0" encoding="utf-8"?>
<calcChain xmlns="http://schemas.openxmlformats.org/spreadsheetml/2006/main">
  <c r="C35" i="4" l="1"/>
  <c r="I12" i="13" l="1"/>
  <c r="H12" i="13"/>
  <c r="F12" i="13"/>
  <c r="E12" i="13"/>
  <c r="C12" i="13"/>
  <c r="B12" i="13"/>
  <c r="C17" i="12"/>
  <c r="B17" i="12"/>
  <c r="I17" i="12"/>
  <c r="H17" i="12"/>
  <c r="F17" i="12"/>
  <c r="E17" i="12"/>
  <c r="C19" i="11" l="1"/>
  <c r="E71" i="4"/>
  <c r="E73" i="4" s="1"/>
  <c r="E61" i="4"/>
  <c r="E53" i="4"/>
  <c r="E75" i="4" s="1"/>
  <c r="E35" i="4"/>
  <c r="E22" i="4"/>
  <c r="E37" i="4" s="1"/>
  <c r="I17" i="13" l="1"/>
  <c r="I18" i="13" s="1"/>
  <c r="H17" i="13"/>
  <c r="H18" i="13" s="1"/>
  <c r="F17" i="13"/>
  <c r="F18" i="13" s="1"/>
  <c r="E17" i="13"/>
  <c r="C17" i="13"/>
  <c r="C18" i="13" s="1"/>
  <c r="B17" i="13"/>
  <c r="B18" i="13" s="1"/>
  <c r="I23" i="13"/>
  <c r="H23" i="13"/>
  <c r="H24" i="13" s="1"/>
  <c r="F23" i="13"/>
  <c r="E23" i="13"/>
  <c r="E24" i="13" s="1"/>
  <c r="C23" i="13"/>
  <c r="C24" i="13" s="1"/>
  <c r="B23" i="13"/>
  <c r="I21" i="13"/>
  <c r="H21" i="13"/>
  <c r="F21" i="13"/>
  <c r="E21" i="13"/>
  <c r="C21" i="13"/>
  <c r="B21" i="13"/>
  <c r="J20" i="13"/>
  <c r="G20" i="13"/>
  <c r="D20" i="13"/>
  <c r="I15" i="13"/>
  <c r="H15" i="13"/>
  <c r="F15" i="13"/>
  <c r="E15" i="13"/>
  <c r="C15" i="13"/>
  <c r="B15" i="13"/>
  <c r="J14" i="13"/>
  <c r="G14" i="13"/>
  <c r="D14" i="13"/>
  <c r="J12" i="13"/>
  <c r="G12" i="13"/>
  <c r="D12" i="13"/>
  <c r="F23" i="11"/>
  <c r="G17" i="13" l="1"/>
  <c r="D17" i="13"/>
  <c r="E18" i="13"/>
  <c r="J23" i="13"/>
  <c r="J17" i="13"/>
  <c r="G23" i="13"/>
  <c r="D23" i="13"/>
  <c r="I24" i="13"/>
  <c r="F24" i="13"/>
  <c r="B24" i="13"/>
  <c r="G41" i="5"/>
  <c r="G31" i="5"/>
  <c r="G26" i="5"/>
  <c r="F13" i="11"/>
  <c r="G44" i="5" l="1"/>
  <c r="G46" i="5" s="1"/>
  <c r="I22" i="12" l="1"/>
  <c r="I23" i="12" s="1"/>
  <c r="H22" i="12"/>
  <c r="H23" i="12" s="1"/>
  <c r="F22" i="12"/>
  <c r="F23" i="12" s="1"/>
  <c r="E22" i="12"/>
  <c r="C22" i="12"/>
  <c r="C23" i="12" s="1"/>
  <c r="B22" i="12"/>
  <c r="B23" i="12" s="1"/>
  <c r="I20" i="12"/>
  <c r="H20" i="12"/>
  <c r="F20" i="12"/>
  <c r="E20" i="12"/>
  <c r="C20" i="12"/>
  <c r="B20" i="12"/>
  <c r="I18" i="12"/>
  <c r="H18" i="12"/>
  <c r="F18" i="12"/>
  <c r="E18" i="12"/>
  <c r="C18" i="12"/>
  <c r="B18" i="12"/>
  <c r="J17" i="12"/>
  <c r="G17" i="12"/>
  <c r="D17" i="12"/>
  <c r="I15" i="12"/>
  <c r="H15" i="12"/>
  <c r="F15" i="12"/>
  <c r="E15" i="12"/>
  <c r="C15" i="12"/>
  <c r="B15" i="12"/>
  <c r="J14" i="12"/>
  <c r="G14" i="12"/>
  <c r="D14" i="12"/>
  <c r="J12" i="12"/>
  <c r="G12" i="12"/>
  <c r="D12" i="12"/>
  <c r="D20" i="12" l="1"/>
  <c r="G20" i="12"/>
  <c r="J20" i="12"/>
  <c r="G22" i="12"/>
  <c r="D22" i="12"/>
  <c r="E23" i="12"/>
  <c r="J22" i="12"/>
  <c r="E20" i="11" l="1"/>
  <c r="E21" i="11" s="1"/>
  <c r="E25" i="11" s="1"/>
  <c r="E15" i="11"/>
  <c r="E29" i="11" l="1"/>
  <c r="E32" i="11" s="1"/>
  <c r="E35" i="11" s="1"/>
  <c r="E31" i="5"/>
  <c r="E26" i="5"/>
  <c r="C71" i="4"/>
  <c r="C22" i="4"/>
  <c r="C15" i="11"/>
  <c r="C53" i="4" l="1"/>
  <c r="F44" i="11" l="1"/>
  <c r="F43" i="11"/>
  <c r="F34" i="11" l="1"/>
  <c r="F40" i="11" l="1"/>
  <c r="F39" i="11"/>
  <c r="F30" i="11"/>
  <c r="F27" i="11"/>
  <c r="F24" i="11"/>
  <c r="C20" i="11"/>
  <c r="C21" i="11" s="1"/>
  <c r="C25" i="11" s="1"/>
  <c r="F19" i="11"/>
  <c r="F14" i="11"/>
  <c r="F15" i="11" l="1"/>
  <c r="F20" i="11"/>
  <c r="F21" i="11"/>
  <c r="F25" i="11" l="1"/>
  <c r="C29" i="11"/>
  <c r="F29" i="11" l="1"/>
  <c r="C32" i="11"/>
  <c r="C35" i="11" l="1"/>
  <c r="F35" i="11" s="1"/>
  <c r="F32" i="11"/>
  <c r="C61" i="4" l="1"/>
  <c r="E41" i="5" l="1"/>
  <c r="C73" i="4" l="1"/>
  <c r="C75" i="4" s="1"/>
  <c r="C37" i="4" l="1"/>
  <c r="E44" i="5"/>
  <c r="E46" i="5" s="1"/>
</calcChain>
</file>

<file path=xl/sharedStrings.xml><?xml version="1.0" encoding="utf-8"?>
<sst xmlns="http://schemas.openxmlformats.org/spreadsheetml/2006/main" count="186" uniqueCount="144">
  <si>
    <t>CRAWFORD  &amp;  COMPANY</t>
  </si>
  <si>
    <t>% Change</t>
  </si>
  <si>
    <t>Costs and Expenses:</t>
  </si>
  <si>
    <t>Total Costs and Expenses</t>
  </si>
  <si>
    <t>CRAWFORD &amp; COMPANY</t>
  </si>
  <si>
    <t>Current Assets:</t>
  </si>
  <si>
    <t>Total Current Assets</t>
  </si>
  <si>
    <t>Net Property and Equipment</t>
  </si>
  <si>
    <t>Total Assets</t>
  </si>
  <si>
    <t>Current Liabilities:</t>
  </si>
  <si>
    <t>Total Current Liabilities</t>
  </si>
  <si>
    <t>Shareholders' Investment:</t>
  </si>
  <si>
    <t>Total Shareholders' Investment</t>
  </si>
  <si>
    <t>Total Liabilities and Shareholders' Investment</t>
  </si>
  <si>
    <t>(In Thousands)</t>
  </si>
  <si>
    <t xml:space="preserve">         CRAWFORD &amp; COMPANY</t>
  </si>
  <si>
    <t>Total Revenues</t>
  </si>
  <si>
    <t>Revenues:</t>
  </si>
  <si>
    <t>Cash Flows From Operating Activities:</t>
  </si>
  <si>
    <t>Cash Flows From Investing Activities:</t>
  </si>
  <si>
    <t>Cash Flows From Financing Activities:</t>
  </si>
  <si>
    <t>Revenues Before Reimbursements</t>
  </si>
  <si>
    <t xml:space="preserve">           Accounts Payable and Accrued Liabilities</t>
  </si>
  <si>
    <t xml:space="preserve">           Deferred Revenues</t>
  </si>
  <si>
    <t>Other Assets:</t>
  </si>
  <si>
    <t>Total Other Assets</t>
  </si>
  <si>
    <t>Noncurrent Liabilities:</t>
  </si>
  <si>
    <t>Total Noncurrent Liabilities</t>
  </si>
  <si>
    <t>Cash and Cash Equivalents</t>
  </si>
  <si>
    <t>Accounts Receivable, Net</t>
  </si>
  <si>
    <t>Prepaid Expenses and Other Current Assets</t>
  </si>
  <si>
    <t>Less Accumulated Depreciation</t>
  </si>
  <si>
    <t>Capitalized Software Costs, Net</t>
  </si>
  <si>
    <t>Short-Term Borrowings</t>
  </si>
  <si>
    <t>Accounts Payable</t>
  </si>
  <si>
    <t xml:space="preserve">Deferred Revenues </t>
  </si>
  <si>
    <t>Deferred Revenues</t>
  </si>
  <si>
    <t>Self-Insured Risks</t>
  </si>
  <si>
    <t>Class A Common Stock, $1.00 Par Value</t>
  </si>
  <si>
    <t>Class B Common Stock, $1.00 Par Value</t>
  </si>
  <si>
    <t>Additional Paid-in Capital</t>
  </si>
  <si>
    <t>Retained Earnings</t>
  </si>
  <si>
    <t>Accumulated Other Comprehensive Loss</t>
  </si>
  <si>
    <t>Capitalization of Computer Software Costs</t>
  </si>
  <si>
    <t>Unaudited</t>
  </si>
  <si>
    <t xml:space="preserve">   Class A Common Stock</t>
  </si>
  <si>
    <t xml:space="preserve">   Class B Common Stock</t>
  </si>
  <si>
    <t>Total Operating Expenses</t>
  </si>
  <si>
    <t>%</t>
  </si>
  <si>
    <t>Change</t>
  </si>
  <si>
    <t>CONDENSED CONSOLIDATED STATEMENTS OF CASH FLOWS</t>
  </si>
  <si>
    <t>(In Thousands, Except Percentages)</t>
  </si>
  <si>
    <t>nm = not meaningful</t>
  </si>
  <si>
    <t>Goodwill</t>
  </si>
  <si>
    <t>Other Noncurrent Assets</t>
  </si>
  <si>
    <t>Property and Equipment</t>
  </si>
  <si>
    <t>Intangible Assets Arising from Business Acquisitions, Net</t>
  </si>
  <si>
    <t>Accrued Compensation and Related Costs</t>
  </si>
  <si>
    <t>Other Noncurrent Liabilities</t>
  </si>
  <si>
    <t xml:space="preserve">           Prepaid Expenses and Other Operating Activities</t>
  </si>
  <si>
    <t>Cash Dividends Declared Per Share:</t>
  </si>
  <si>
    <t>% of Revenues Before Reimbursements</t>
  </si>
  <si>
    <t>Noncontrolling Interests</t>
  </si>
  <si>
    <t xml:space="preserve">      Depreciation and Amortization</t>
  </si>
  <si>
    <t xml:space="preserve">           Accounts Receivable, Net</t>
  </si>
  <si>
    <t xml:space="preserve">           Unbilled Revenues, Net</t>
  </si>
  <si>
    <t xml:space="preserve">           Accrued or Prepaid Income Taxes</t>
  </si>
  <si>
    <t>Deferred Income Tax Assets</t>
  </si>
  <si>
    <t>Cash and Cash Equivalents at Beginning of Year</t>
  </si>
  <si>
    <t>Other Accrued Liabilities</t>
  </si>
  <si>
    <t>Acquisitions of Property and Equipment</t>
  </si>
  <si>
    <t>Unbilled Revenues, at Estimated Billable Amounts</t>
  </si>
  <si>
    <t xml:space="preserve">           Accrued Retirement Costs</t>
  </si>
  <si>
    <t>Deferred Rent</t>
  </si>
  <si>
    <t>Total Costs of Services</t>
  </si>
  <si>
    <t>Reimbursements</t>
  </si>
  <si>
    <t>Corporate Interest Expense, Net</t>
  </si>
  <si>
    <t>Selling, General, and Administrative Expenses</t>
  </si>
  <si>
    <t>Income Taxes Payable</t>
  </si>
  <si>
    <t>Effects of Exchange Rate Changes on Cash and Cash Equivalents</t>
  </si>
  <si>
    <t>Cash Dividends Paid</t>
  </si>
  <si>
    <t>Shareholders' Investment Attributable to Shareholders of Crawford &amp; Company</t>
  </si>
  <si>
    <t>December 31,</t>
  </si>
  <si>
    <t>ASSETS</t>
  </si>
  <si>
    <t>LIABILITIES AND SHAREHOLDERS' INVESTMENT</t>
  </si>
  <si>
    <t>CONDENSED CONSOLIDATED BALANCE SHEETS</t>
  </si>
  <si>
    <t>(In Thousands, Except Par Values)</t>
  </si>
  <si>
    <t>Class A Common Stock</t>
  </si>
  <si>
    <t>Class B Common Stock</t>
  </si>
  <si>
    <t>Cash Dividends Per Share:</t>
  </si>
  <si>
    <t>(In Thousands, Except Per Share Amounts and Percentages)</t>
  </si>
  <si>
    <t>Repurchases of Common Stock</t>
  </si>
  <si>
    <t>Other Income</t>
  </si>
  <si>
    <t>Provision for Income Taxes</t>
  </si>
  <si>
    <t xml:space="preserve">  Reimbursements</t>
  </si>
  <si>
    <t xml:space="preserve">  Costs of Services Provided, Before Reimbursements</t>
  </si>
  <si>
    <t>Accrued Pension Liabilities</t>
  </si>
  <si>
    <t>Direct Compensation, Fringe Benefits &amp; Non-Employee Labor</t>
  </si>
  <si>
    <t>Expenses Other than Reimbursements, Direct Compensation, Fringe Benefits &amp; Non-Employee Labor</t>
  </si>
  <si>
    <t xml:space="preserve"> </t>
  </si>
  <si>
    <t>Income Taxes Receivable</t>
  </si>
  <si>
    <t>Increases in Short-Term and Revolving Credit Facility Borrowings</t>
  </si>
  <si>
    <t>Payments on Short-Term and Revolving Credit Facility Borrowings</t>
  </si>
  <si>
    <t>― %</t>
  </si>
  <si>
    <t>CONDENSED CONSOLIDATED STATEMENTS OF OPERATIONS</t>
  </si>
  <si>
    <t xml:space="preserve">      Stock-Based Compensation Costs</t>
  </si>
  <si>
    <t>Income Before Income Taxes</t>
  </si>
  <si>
    <t>Net Income</t>
  </si>
  <si>
    <t>Net Income Attributable to Shareholders of Crawford &amp; Company</t>
  </si>
  <si>
    <t>Earnings Per Share - Basic:</t>
  </si>
  <si>
    <t>Earnings Per Share - Diluted:</t>
  </si>
  <si>
    <t xml:space="preserve">      Changes in Operating Assets and Liabilities, Net of Effects of</t>
  </si>
  <si>
    <t xml:space="preserve">      Acquisitions and Dispositions:</t>
  </si>
  <si>
    <t>Proceeds from Shares Purchased Under Employee Stock-Based               Compensation Plans</t>
  </si>
  <si>
    <t>Redeemable Noncontrolling Interests</t>
  </si>
  <si>
    <t>Cash and Cash Equivalents at End of Period</t>
  </si>
  <si>
    <t>Dividends Paid to Noncontrolling Interests</t>
  </si>
  <si>
    <t>Crawford TPA Solutions: Broadspire</t>
  </si>
  <si>
    <t>Crawford Claims Solutions</t>
  </si>
  <si>
    <t>Crawford Specialty Solutions</t>
  </si>
  <si>
    <t>Operating Earnings (1)</t>
  </si>
  <si>
    <t>Net Loss Attributable to Noncontrolling Interests and Redeemable Noncontrolling Interests</t>
  </si>
  <si>
    <t xml:space="preserve">    SUMMARY RESULTS BY OPERATING SEGMENT WITH DIRECT AND INDIRECT  COSTS</t>
  </si>
  <si>
    <t>Direct Expense</t>
  </si>
  <si>
    <t>Segment Gross Profit</t>
  </si>
  <si>
    <t>Indirect Costs</t>
  </si>
  <si>
    <t>Net Cash (Used In) Provided by Financing Activities</t>
  </si>
  <si>
    <t>Decrease in Cash and Cash Equivalents</t>
  </si>
  <si>
    <t>(1) A non-GAAP financial measurement which represents net income attributable to the applicable reporting segment excluding income taxes, net corporate interest expense, stock option</t>
  </si>
  <si>
    <t>Three Months Ended March 31,</t>
  </si>
  <si>
    <t>As of March 31, 2019 and December 31, 2018</t>
  </si>
  <si>
    <t>March 31,</t>
  </si>
  <si>
    <t>segment operating earnings.</t>
  </si>
  <si>
    <t>Three Months Ended March 31, 2019 and March 31, 2018</t>
  </si>
  <si>
    <t>Operating Lease Right-of-Use Asset, Net</t>
  </si>
  <si>
    <t>Operating Lease Liability</t>
  </si>
  <si>
    <t>Current Installments of Finance Leases</t>
  </si>
  <si>
    <t>Long-Term Debt and Finance Leases, Less Current Installments</t>
  </si>
  <si>
    <t xml:space="preserve">    SUMMARY RESULTS BY OPERATING SEGMENT WITH DIRECT COMPENSATION AND OTHER EXPENSES</t>
  </si>
  <si>
    <t>expense, amortization of customer-relationship intangible assets, and certain unallocated corporate and shared costs and credits.  See pages 5-6 for additional information about</t>
  </si>
  <si>
    <t>Payments on Finance Lease Obligations</t>
  </si>
  <si>
    <t>Net Cash Used in Investing Activities</t>
  </si>
  <si>
    <t>Net Cash Provided by (Used in) Operating Activities</t>
  </si>
  <si>
    <t>Reconciliation of Net Income to Net Cash Provided by (Used in) Operating                           Activities: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</si>
</sst>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0_);\(&quot;$&quot;#,##0.000\)"/>
    <numFmt numFmtId="166" formatCode="&quot;$&quot;#,##0.0000_);\(&quot;$&quot;#,##0.0000\)"/>
    <numFmt numFmtId="167" formatCode="#,##0%;\ \(#,##0%\)"/>
    <numFmt numFmtId="168" formatCode="_(&quot;$&quot;* #,##0_);_(&quot;$&quot;* \(#,##0\);_(&quot;$&quot;* &quot;-&quot;??_);_(@_)"/>
    <numFmt numFmtId="169" formatCode="_(* #,##0_);_(* \(#,##0\);_(* &quot;-&quot;??_);_(@_)"/>
    <numFmt numFmtId="170" formatCode="#,##0%;\ \(#,##0\)%"/>
    <numFmt numFmtId="171" formatCode="#,##0.0%;\ \(#,##0.0\)%"/>
    <numFmt numFmtId="172" formatCode="0.0%;\ \(0.0%\)"/>
  </numFmts>
  <fonts count="28">
    <font>
      <sz val="12"/>
      <name val="TMSRMN"/>
    </font>
    <font>
      <sz val="12"/>
      <name val="TMSRMN"/>
    </font>
    <font>
      <sz val="12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i/>
      <sz val="12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Century Schoolbook"/>
      <family val="1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u/>
      <sz val="12"/>
      <color indexed="8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2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7">
    <xf numFmtId="0" fontId="0" fillId="2" borderId="0" xfId="0" applyNumberFormat="1"/>
    <xf numFmtId="0" fontId="2" fillId="2" borderId="0" xfId="0" applyNumberFormat="1" applyFont="1"/>
    <xf numFmtId="0" fontId="2" fillId="2" borderId="0" xfId="0" applyNumberFormat="1" applyFont="1" applyAlignment="1">
      <alignment horizontal="centerContinuous"/>
    </xf>
    <xf numFmtId="0" fontId="4" fillId="2" borderId="0" xfId="0" applyNumberFormat="1" applyFont="1"/>
    <xf numFmtId="0" fontId="4" fillId="2" borderId="0" xfId="0" applyNumberFormat="1" applyFont="1" applyAlignment="1">
      <alignment horizontal="left"/>
    </xf>
    <xf numFmtId="0" fontId="4" fillId="0" borderId="0" xfId="0" applyNumberFormat="1" applyFont="1" applyFill="1"/>
    <xf numFmtId="0" fontId="3" fillId="2" borderId="0" xfId="0" applyNumberFormat="1" applyFont="1"/>
    <xf numFmtId="0" fontId="5" fillId="2" borderId="0" xfId="0" applyNumberFormat="1" applyFont="1"/>
    <xf numFmtId="9" fontId="5" fillId="2" borderId="0" xfId="0" applyNumberFormat="1" applyFont="1"/>
    <xf numFmtId="0" fontId="2" fillId="2" borderId="0" xfId="0" applyFont="1" applyBorder="1"/>
    <xf numFmtId="0" fontId="2" fillId="2" borderId="0" xfId="0" applyNumberFormat="1" applyFont="1" applyAlignment="1">
      <alignment horizontal="left"/>
    </xf>
    <xf numFmtId="0" fontId="8" fillId="2" borderId="0" xfId="0" applyNumberFormat="1" applyFont="1"/>
    <xf numFmtId="0" fontId="2" fillId="0" borderId="0" xfId="0" applyNumberFormat="1" applyFont="1" applyFill="1"/>
    <xf numFmtId="0" fontId="2" fillId="0" borderId="0" xfId="0" applyNumberFormat="1" applyFont="1" applyFill="1" applyAlignment="1">
      <alignment horizontal="centerContinuous"/>
    </xf>
    <xf numFmtId="0" fontId="7" fillId="0" borderId="0" xfId="0" applyNumberFormat="1" applyFont="1" applyFill="1"/>
    <xf numFmtId="166" fontId="4" fillId="0" borderId="0" xfId="0" applyNumberFormat="1" applyFont="1" applyFill="1"/>
    <xf numFmtId="0" fontId="3" fillId="2" borderId="0" xfId="0" applyNumberFormat="1" applyFont="1" applyAlignment="1">
      <alignment horizontal="centerContinuous"/>
    </xf>
    <xf numFmtId="0" fontId="4" fillId="2" borderId="0" xfId="0" applyNumberFormat="1" applyFont="1" applyAlignment="1">
      <alignment horizontal="centerContinuous"/>
    </xf>
    <xf numFmtId="37" fontId="5" fillId="2" borderId="0" xfId="0" applyNumberFormat="1" applyFont="1"/>
    <xf numFmtId="37" fontId="4" fillId="2" borderId="0" xfId="0" applyNumberFormat="1" applyFont="1"/>
    <xf numFmtId="5" fontId="2" fillId="2" borderId="0" xfId="0" applyNumberFormat="1" applyFont="1"/>
    <xf numFmtId="165" fontId="2" fillId="2" borderId="0" xfId="0" applyNumberFormat="1" applyFont="1"/>
    <xf numFmtId="7" fontId="2" fillId="2" borderId="0" xfId="0" applyNumberFormat="1" applyFont="1"/>
    <xf numFmtId="164" fontId="2" fillId="2" borderId="0" xfId="0" applyNumberFormat="1" applyFont="1"/>
    <xf numFmtId="0" fontId="9" fillId="2" borderId="0" xfId="0" applyNumberFormat="1" applyFont="1"/>
    <xf numFmtId="0" fontId="5" fillId="2" borderId="0" xfId="0" applyNumberFormat="1" applyFont="1" applyBorder="1"/>
    <xf numFmtId="0" fontId="4" fillId="2" borderId="0" xfId="0" applyNumberFormat="1" applyFont="1" applyBorder="1"/>
    <xf numFmtId="5" fontId="4" fillId="2" borderId="0" xfId="0" applyNumberFormat="1" applyFont="1" applyBorder="1"/>
    <xf numFmtId="5" fontId="5" fillId="2" borderId="0" xfId="0" applyNumberFormat="1" applyFont="1" applyBorder="1"/>
    <xf numFmtId="0" fontId="4" fillId="2" borderId="0" xfId="0" applyNumberFormat="1" applyFont="1" applyBorder="1" applyAlignment="1">
      <alignment horizontal="centerContinuous"/>
    </xf>
    <xf numFmtId="0" fontId="2" fillId="2" borderId="0" xfId="0" applyNumberFormat="1" applyFont="1" applyBorder="1" applyAlignment="1">
      <alignment horizontal="centerContinuous"/>
    </xf>
    <xf numFmtId="0" fontId="2" fillId="2" borderId="0" xfId="0" applyNumberFormat="1" applyFont="1" applyBorder="1"/>
    <xf numFmtId="0" fontId="10" fillId="2" borderId="0" xfId="0" applyNumberFormat="1" applyFont="1"/>
    <xf numFmtId="0" fontId="6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/>
    <xf numFmtId="0" fontId="2" fillId="0" borderId="0" xfId="0" applyNumberFormat="1" applyFont="1" applyFill="1" applyAlignment="1"/>
    <xf numFmtId="0" fontId="6" fillId="2" borderId="0" xfId="0" applyNumberFormat="1" applyFont="1" applyAlignment="1">
      <alignment horizontal="center"/>
    </xf>
    <xf numFmtId="0" fontId="4" fillId="2" borderId="0" xfId="0" applyNumberFormat="1" applyFont="1" applyAlignment="1">
      <alignment horizontal="center"/>
    </xf>
    <xf numFmtId="0" fontId="3" fillId="0" borderId="0" xfId="0" applyNumberFormat="1" applyFont="1" applyFill="1"/>
    <xf numFmtId="0" fontId="12" fillId="2" borderId="0" xfId="0" applyNumberFormat="1" applyFont="1"/>
    <xf numFmtId="0" fontId="18" fillId="2" borderId="0" xfId="0" applyNumberFormat="1" applyFont="1"/>
    <xf numFmtId="0" fontId="18" fillId="2" borderId="0" xfId="0" applyNumberFormat="1" applyFont="1" applyAlignment="1">
      <alignment horizontal="center"/>
    </xf>
    <xf numFmtId="0" fontId="18" fillId="2" borderId="0" xfId="0" applyNumberFormat="1" applyFont="1" applyAlignment="1">
      <alignment horizontal="right"/>
    </xf>
    <xf numFmtId="0" fontId="19" fillId="2" borderId="0" xfId="0" applyNumberFormat="1" applyFont="1" applyAlignment="1">
      <alignment horizontal="center"/>
    </xf>
    <xf numFmtId="0" fontId="19" fillId="2" borderId="0" xfId="0" applyNumberFormat="1" applyFont="1" applyAlignment="1">
      <alignment horizontal="right"/>
    </xf>
    <xf numFmtId="0" fontId="12" fillId="2" borderId="0" xfId="0" applyNumberFormat="1" applyFont="1" applyAlignment="1">
      <alignment horizontal="left" indent="2"/>
    </xf>
    <xf numFmtId="168" fontId="11" fillId="3" borderId="0" xfId="0" applyNumberFormat="1" applyFont="1" applyFill="1"/>
    <xf numFmtId="0" fontId="11" fillId="3" borderId="0" xfId="0" applyNumberFormat="1" applyFont="1" applyFill="1"/>
    <xf numFmtId="168" fontId="12" fillId="3" borderId="0" xfId="0" applyNumberFormat="1" applyFont="1" applyFill="1"/>
    <xf numFmtId="170" fontId="12" fillId="2" borderId="0" xfId="1" applyNumberFormat="1" applyFont="1" applyFill="1" applyAlignment="1">
      <alignment horizontal="right"/>
    </xf>
    <xf numFmtId="169" fontId="11" fillId="3" borderId="3" xfId="1" applyNumberFormat="1" applyFont="1" applyFill="1" applyBorder="1"/>
    <xf numFmtId="169" fontId="12" fillId="3" borderId="3" xfId="1" applyNumberFormat="1" applyFont="1" applyFill="1" applyBorder="1"/>
    <xf numFmtId="0" fontId="12" fillId="2" borderId="0" xfId="0" applyNumberFormat="1" applyFont="1" applyAlignment="1">
      <alignment horizontal="left"/>
    </xf>
    <xf numFmtId="169" fontId="11" fillId="3" borderId="0" xfId="1" applyNumberFormat="1" applyFont="1" applyFill="1"/>
    <xf numFmtId="5" fontId="11" fillId="3" borderId="0" xfId="0" applyNumberFormat="1" applyFont="1" applyFill="1"/>
    <xf numFmtId="169" fontId="12" fillId="3" borderId="0" xfId="1" applyNumberFormat="1" applyFont="1" applyFill="1"/>
    <xf numFmtId="167" fontId="12" fillId="2" borderId="0" xfId="1" applyNumberFormat="1" applyFont="1" applyFill="1"/>
    <xf numFmtId="0" fontId="12" fillId="2" borderId="0" xfId="0" applyNumberFormat="1" applyFont="1" applyAlignment="1">
      <alignment horizontal="left" indent="3"/>
    </xf>
    <xf numFmtId="37" fontId="11" fillId="3" borderId="0" xfId="0" applyNumberFormat="1" applyFont="1" applyFill="1"/>
    <xf numFmtId="169" fontId="11" fillId="3" borderId="5" xfId="1" applyNumberFormat="1" applyFont="1" applyFill="1" applyBorder="1"/>
    <xf numFmtId="37" fontId="18" fillId="3" borderId="0" xfId="0" applyNumberFormat="1" applyFont="1" applyFill="1"/>
    <xf numFmtId="169" fontId="12" fillId="3" borderId="5" xfId="1" applyNumberFormat="1" applyFont="1" applyFill="1" applyBorder="1"/>
    <xf numFmtId="169" fontId="11" fillId="3" borderId="0" xfId="1" applyNumberFormat="1" applyFont="1" applyFill="1" applyBorder="1"/>
    <xf numFmtId="169" fontId="12" fillId="3" borderId="0" xfId="1" applyNumberFormat="1" applyFont="1" applyFill="1" applyBorder="1"/>
    <xf numFmtId="169" fontId="11" fillId="0" borderId="1" xfId="1" applyNumberFormat="1" applyFont="1" applyFill="1" applyBorder="1"/>
    <xf numFmtId="169" fontId="12" fillId="0" borderId="1" xfId="1" applyNumberFormat="1" applyFont="1" applyFill="1" applyBorder="1"/>
    <xf numFmtId="5" fontId="18" fillId="3" borderId="0" xfId="0" applyNumberFormat="1" applyFont="1" applyFill="1"/>
    <xf numFmtId="168" fontId="11" fillId="3" borderId="7" xfId="0" applyNumberFormat="1" applyFont="1" applyFill="1" applyBorder="1"/>
    <xf numFmtId="168" fontId="12" fillId="3" borderId="7" xfId="0" applyNumberFormat="1" applyFont="1" applyFill="1" applyBorder="1"/>
    <xf numFmtId="168" fontId="11" fillId="3" borderId="0" xfId="0" applyNumberFormat="1" applyFont="1" applyFill="1" applyBorder="1"/>
    <xf numFmtId="168" fontId="12" fillId="3" borderId="0" xfId="0" applyNumberFormat="1" applyFont="1" applyFill="1" applyBorder="1"/>
    <xf numFmtId="0" fontId="12" fillId="0" borderId="0" xfId="0" applyNumberFormat="1" applyFont="1" applyFill="1"/>
    <xf numFmtId="0" fontId="20" fillId="0" borderId="0" xfId="0" applyNumberFormat="1" applyFont="1" applyFill="1"/>
    <xf numFmtId="167" fontId="20" fillId="0" borderId="0" xfId="1" applyNumberFormat="1" applyFont="1" applyFill="1"/>
    <xf numFmtId="44" fontId="11" fillId="0" borderId="0" xfId="0" applyNumberFormat="1" applyFont="1" applyFill="1" applyBorder="1"/>
    <xf numFmtId="44" fontId="18" fillId="2" borderId="0" xfId="0" applyNumberFormat="1" applyFont="1" applyBorder="1"/>
    <xf numFmtId="44" fontId="12" fillId="0" borderId="0" xfId="0" applyNumberFormat="1" applyFont="1" applyFill="1" applyBorder="1"/>
    <xf numFmtId="44" fontId="11" fillId="0" borderId="7" xfId="0" applyNumberFormat="1" applyFont="1" applyFill="1" applyBorder="1"/>
    <xf numFmtId="0" fontId="11" fillId="0" borderId="0" xfId="0" applyNumberFormat="1" applyFont="1" applyFill="1"/>
    <xf numFmtId="44" fontId="12" fillId="0" borderId="7" xfId="0" applyNumberFormat="1" applyFont="1" applyFill="1" applyBorder="1"/>
    <xf numFmtId="170" fontId="12" fillId="0" borderId="0" xfId="1" applyNumberFormat="1" applyFont="1" applyFill="1"/>
    <xf numFmtId="44" fontId="18" fillId="0" borderId="0" xfId="0" applyNumberFormat="1" applyFont="1" applyFill="1" applyBorder="1"/>
    <xf numFmtId="167" fontId="12" fillId="0" borderId="0" xfId="1" applyNumberFormat="1" applyFont="1" applyFill="1"/>
    <xf numFmtId="7" fontId="11" fillId="0" borderId="0" xfId="0" applyNumberFormat="1" applyFont="1" applyFill="1" applyBorder="1"/>
    <xf numFmtId="7" fontId="18" fillId="0" borderId="0" xfId="0" applyNumberFormat="1" applyFont="1" applyFill="1"/>
    <xf numFmtId="7" fontId="12" fillId="0" borderId="0" xfId="0" applyNumberFormat="1" applyFont="1" applyFill="1" applyBorder="1"/>
    <xf numFmtId="9" fontId="12" fillId="0" borderId="0" xfId="0" applyNumberFormat="1" applyFont="1" applyFill="1"/>
    <xf numFmtId="37" fontId="18" fillId="0" borderId="0" xfId="0" applyNumberFormat="1" applyFont="1" applyFill="1"/>
    <xf numFmtId="37" fontId="19" fillId="0" borderId="0" xfId="0" applyNumberFormat="1" applyFont="1" applyFill="1"/>
    <xf numFmtId="44" fontId="11" fillId="0" borderId="9" xfId="0" applyNumberFormat="1" applyFont="1" applyFill="1" applyBorder="1"/>
    <xf numFmtId="44" fontId="18" fillId="0" borderId="0" xfId="0" applyNumberFormat="1" applyFont="1" applyFill="1"/>
    <xf numFmtId="44" fontId="12" fillId="0" borderId="9" xfId="0" applyNumberFormat="1" applyFont="1" applyFill="1" applyBorder="1"/>
    <xf numFmtId="37" fontId="18" fillId="2" borderId="0" xfId="0" applyNumberFormat="1" applyFont="1"/>
    <xf numFmtId="37" fontId="19" fillId="2" borderId="0" xfId="0" applyNumberFormat="1" applyFont="1"/>
    <xf numFmtId="9" fontId="12" fillId="2" borderId="0" xfId="0" applyNumberFormat="1" applyFont="1"/>
    <xf numFmtId="7" fontId="11" fillId="2" borderId="0" xfId="0" applyNumberFormat="1" applyFont="1"/>
    <xf numFmtId="7" fontId="12" fillId="2" borderId="0" xfId="0" applyNumberFormat="1" applyFont="1"/>
    <xf numFmtId="0" fontId="11" fillId="2" borderId="0" xfId="0" applyNumberFormat="1" applyFont="1"/>
    <xf numFmtId="9" fontId="11" fillId="2" borderId="0" xfId="0" applyNumberFormat="1" applyFont="1"/>
    <xf numFmtId="0" fontId="13" fillId="2" borderId="0" xfId="0" applyNumberFormat="1" applyFont="1" applyAlignment="1">
      <alignment horizontal="center"/>
    </xf>
    <xf numFmtId="37" fontId="11" fillId="3" borderId="0" xfId="0" applyNumberFormat="1" applyFont="1" applyFill="1" applyBorder="1"/>
    <xf numFmtId="0" fontId="20" fillId="2" borderId="0" xfId="0" applyNumberFormat="1" applyFont="1"/>
    <xf numFmtId="0" fontId="11" fillId="2" borderId="0" xfId="0" applyNumberFormat="1" applyFont="1" applyAlignment="1">
      <alignment horizontal="centerContinuous"/>
    </xf>
    <xf numFmtId="0" fontId="12" fillId="2" borderId="0" xfId="0" applyNumberFormat="1" applyFont="1" applyAlignment="1">
      <alignment horizontal="centerContinuous"/>
    </xf>
    <xf numFmtId="0" fontId="17" fillId="2" borderId="0" xfId="0" applyNumberFormat="1" applyFont="1" applyAlignment="1">
      <alignment horizontal="centerContinuous"/>
    </xf>
    <xf numFmtId="0" fontId="14" fillId="2" borderId="0" xfId="0" applyNumberFormat="1" applyFont="1" applyAlignment="1">
      <alignment horizontal="centerContinuous"/>
    </xf>
    <xf numFmtId="0" fontId="17" fillId="2" borderId="0" xfId="0" applyNumberFormat="1" applyFont="1" applyAlignment="1">
      <alignment horizontal="center"/>
    </xf>
    <xf numFmtId="0" fontId="13" fillId="2" borderId="0" xfId="0" quotePrefix="1" applyNumberFormat="1" applyFont="1" applyAlignment="1">
      <alignment horizontal="center"/>
    </xf>
    <xf numFmtId="16" fontId="11" fillId="2" borderId="0" xfId="0" quotePrefix="1" applyNumberFormat="1" applyFont="1" applyAlignment="1">
      <alignment horizontal="center"/>
    </xf>
    <xf numFmtId="16" fontId="12" fillId="2" borderId="0" xfId="0" quotePrefix="1" applyNumberFormat="1" applyFont="1" applyAlignment="1">
      <alignment horizontal="center"/>
    </xf>
    <xf numFmtId="0" fontId="11" fillId="2" borderId="1" xfId="0" applyNumberFormat="1" applyFont="1" applyBorder="1"/>
    <xf numFmtId="0" fontId="12" fillId="2" borderId="1" xfId="0" applyNumberFormat="1" applyFont="1" applyBorder="1"/>
    <xf numFmtId="0" fontId="19" fillId="2" borderId="0" xfId="0" applyNumberFormat="1" applyFont="1"/>
    <xf numFmtId="42" fontId="11" fillId="2" borderId="0" xfId="0" applyNumberFormat="1" applyFont="1"/>
    <xf numFmtId="5" fontId="12" fillId="2" borderId="0" xfId="0" applyNumberFormat="1" applyFont="1"/>
    <xf numFmtId="42" fontId="12" fillId="2" borderId="0" xfId="0" applyNumberFormat="1" applyFont="1"/>
    <xf numFmtId="37" fontId="11" fillId="2" borderId="0" xfId="0" applyNumberFormat="1" applyFont="1"/>
    <xf numFmtId="37" fontId="12" fillId="2" borderId="0" xfId="0" applyNumberFormat="1" applyFont="1"/>
    <xf numFmtId="37" fontId="11" fillId="2" borderId="1" xfId="0" applyNumberFormat="1" applyFont="1" applyBorder="1"/>
    <xf numFmtId="37" fontId="12" fillId="2" borderId="1" xfId="0" applyNumberFormat="1" applyFont="1" applyBorder="1"/>
    <xf numFmtId="0" fontId="12" fillId="2" borderId="0" xfId="0" applyFont="1" applyProtection="1"/>
    <xf numFmtId="0" fontId="12" fillId="2" borderId="0" xfId="0" applyFont="1" applyBorder="1" applyProtection="1"/>
    <xf numFmtId="37" fontId="11" fillId="2" borderId="5" xfId="0" applyNumberFormat="1" applyFont="1" applyBorder="1"/>
    <xf numFmtId="37" fontId="12" fillId="2" borderId="5" xfId="0" applyNumberFormat="1" applyFont="1" applyBorder="1"/>
    <xf numFmtId="42" fontId="11" fillId="2" borderId="2" xfId="0" applyNumberFormat="1" applyFont="1" applyBorder="1"/>
    <xf numFmtId="42" fontId="12" fillId="2" borderId="2" xfId="0" applyNumberFormat="1" applyFont="1" applyBorder="1"/>
    <xf numFmtId="42" fontId="11" fillId="4" borderId="0" xfId="0" applyNumberFormat="1" applyFont="1" applyFill="1"/>
    <xf numFmtId="5" fontId="12" fillId="4" borderId="0" xfId="0" applyNumberFormat="1" applyFont="1" applyFill="1"/>
    <xf numFmtId="42" fontId="12" fillId="4" borderId="0" xfId="0" applyNumberFormat="1" applyFont="1" applyFill="1"/>
    <xf numFmtId="37" fontId="11" fillId="4" borderId="0" xfId="0" applyNumberFormat="1" applyFont="1" applyFill="1"/>
    <xf numFmtId="37" fontId="12" fillId="4" borderId="0" xfId="0" applyNumberFormat="1" applyFont="1" applyFill="1"/>
    <xf numFmtId="41" fontId="11" fillId="4" borderId="0" xfId="0" applyNumberFormat="1" applyFont="1" applyFill="1"/>
    <xf numFmtId="41" fontId="12" fillId="4" borderId="0" xfId="0" applyNumberFormat="1" applyFont="1" applyFill="1"/>
    <xf numFmtId="37" fontId="11" fillId="4" borderId="1" xfId="0" applyNumberFormat="1" applyFont="1" applyFill="1" applyBorder="1"/>
    <xf numFmtId="37" fontId="12" fillId="4" borderId="1" xfId="0" applyNumberFormat="1" applyFont="1" applyFill="1" applyBorder="1"/>
    <xf numFmtId="37" fontId="11" fillId="4" borderId="5" xfId="0" applyNumberFormat="1" applyFont="1" applyFill="1" applyBorder="1"/>
    <xf numFmtId="37" fontId="12" fillId="4" borderId="5" xfId="0" applyNumberFormat="1" applyFont="1" applyFill="1" applyBorder="1"/>
    <xf numFmtId="37" fontId="11" fillId="2" borderId="0" xfId="0" applyNumberFormat="1" applyFont="1" applyBorder="1"/>
    <xf numFmtId="37" fontId="12" fillId="2" borderId="0" xfId="0" applyNumberFormat="1" applyFont="1" applyBorder="1"/>
    <xf numFmtId="37" fontId="11" fillId="2" borderId="3" xfId="0" applyNumberFormat="1" applyFont="1" applyBorder="1"/>
    <xf numFmtId="37" fontId="12" fillId="2" borderId="3" xfId="0" applyNumberFormat="1" applyFont="1" applyBorder="1"/>
    <xf numFmtId="42" fontId="11" fillId="2" borderId="7" xfId="0" applyNumberFormat="1" applyFont="1" applyBorder="1"/>
    <xf numFmtId="42" fontId="12" fillId="2" borderId="7" xfId="0" applyNumberFormat="1" applyFont="1" applyBorder="1"/>
    <xf numFmtId="0" fontId="13" fillId="0" borderId="0" xfId="0" applyNumberFormat="1" applyFont="1" applyFill="1" applyAlignment="1">
      <alignment horizontal="center"/>
    </xf>
    <xf numFmtId="0" fontId="12" fillId="0" borderId="0" xfId="0" quotePrefix="1" applyNumberFormat="1" applyFont="1" applyFill="1" applyAlignment="1">
      <alignment horizontal="center" wrapText="1"/>
    </xf>
    <xf numFmtId="0" fontId="12" fillId="0" borderId="2" xfId="0" applyNumberFormat="1" applyFont="1" applyFill="1" applyBorder="1"/>
    <xf numFmtId="0" fontId="11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22" fillId="0" borderId="0" xfId="0" applyNumberFormat="1" applyFont="1" applyFill="1" applyAlignment="1">
      <alignment horizontal="center"/>
    </xf>
    <xf numFmtId="0" fontId="23" fillId="0" borderId="0" xfId="0" applyNumberFormat="1" applyFont="1" applyFill="1" applyAlignment="1"/>
    <xf numFmtId="0" fontId="17" fillId="0" borderId="0" xfId="0" applyNumberFormat="1" applyFont="1" applyFill="1" applyAlignment="1"/>
    <xf numFmtId="0" fontId="12" fillId="0" borderId="0" xfId="0" applyNumberFormat="1" applyFont="1" applyFill="1" applyAlignment="1">
      <alignment vertical="distributed"/>
    </xf>
    <xf numFmtId="168" fontId="11" fillId="0" borderId="3" xfId="0" applyNumberFormat="1" applyFont="1" applyFill="1" applyBorder="1" applyAlignment="1">
      <alignment vertical="distributed"/>
    </xf>
    <xf numFmtId="168" fontId="12" fillId="0" borderId="3" xfId="0" applyNumberFormat="1" applyFont="1" applyFill="1" applyBorder="1" applyAlignment="1">
      <alignment vertical="distributed"/>
    </xf>
    <xf numFmtId="0" fontId="12" fillId="0" borderId="0" xfId="0" applyNumberFormat="1" applyFont="1" applyFill="1" applyAlignment="1">
      <alignment horizontal="left" wrapText="1"/>
    </xf>
    <xf numFmtId="169" fontId="11" fillId="0" borderId="0" xfId="2" applyNumberFormat="1" applyFont="1" applyFill="1" applyAlignment="1">
      <alignment horizontal="justify"/>
    </xf>
    <xf numFmtId="169" fontId="12" fillId="0" borderId="0" xfId="2" applyNumberFormat="1" applyFont="1" applyFill="1" applyAlignment="1">
      <alignment horizontal="justify"/>
    </xf>
    <xf numFmtId="169" fontId="11" fillId="0" borderId="0" xfId="2" applyNumberFormat="1" applyFont="1" applyFill="1"/>
    <xf numFmtId="169" fontId="12" fillId="0" borderId="0" xfId="2" applyNumberFormat="1" applyFont="1" applyFill="1"/>
    <xf numFmtId="0" fontId="17" fillId="0" borderId="0" xfId="0" applyNumberFormat="1" applyFont="1" applyFill="1"/>
    <xf numFmtId="37" fontId="11" fillId="0" borderId="0" xfId="0" applyNumberFormat="1" applyFont="1" applyFill="1"/>
    <xf numFmtId="37" fontId="12" fillId="0" borderId="0" xfId="0" applyNumberFormat="1" applyFont="1" applyFill="1"/>
    <xf numFmtId="0" fontId="12" fillId="0" borderId="0" xfId="0" applyNumberFormat="1" applyFont="1" applyFill="1" applyAlignment="1">
      <alignment vertical="top" wrapText="1"/>
    </xf>
    <xf numFmtId="169" fontId="11" fillId="0" borderId="3" xfId="2" applyNumberFormat="1" applyFont="1" applyFill="1" applyBorder="1" applyAlignment="1">
      <alignment vertical="distributed"/>
    </xf>
    <xf numFmtId="169" fontId="12" fillId="0" borderId="3" xfId="2" applyNumberFormat="1" applyFont="1" applyFill="1" applyBorder="1" applyAlignment="1">
      <alignment vertical="distributed"/>
    </xf>
    <xf numFmtId="168" fontId="11" fillId="0" borderId="0" xfId="0" applyNumberFormat="1" applyFont="1" applyFill="1" applyBorder="1"/>
    <xf numFmtId="168" fontId="12" fillId="0" borderId="0" xfId="0" applyNumberFormat="1" applyFont="1" applyFill="1" applyBorder="1"/>
    <xf numFmtId="0" fontId="17" fillId="0" borderId="0" xfId="0" applyNumberFormat="1" applyFont="1" applyFill="1" applyAlignment="1">
      <alignment vertical="distributed"/>
    </xf>
    <xf numFmtId="170" fontId="17" fillId="0" borderId="8" xfId="0" applyNumberFormat="1" applyFont="1" applyFill="1" applyBorder="1" applyAlignment="1">
      <alignment vertical="distributed"/>
    </xf>
    <xf numFmtId="166" fontId="12" fillId="0" borderId="0" xfId="0" applyNumberFormat="1" applyFont="1" applyFill="1"/>
    <xf numFmtId="0" fontId="12" fillId="2" borderId="0" xfId="0" applyNumberFormat="1" applyFont="1" applyBorder="1" applyAlignment="1">
      <alignment horizontal="centerContinuous"/>
    </xf>
    <xf numFmtId="0" fontId="21" fillId="2" borderId="0" xfId="0" applyNumberFormat="1" applyFont="1"/>
    <xf numFmtId="0" fontId="12" fillId="2" borderId="0" xfId="0" applyNumberFormat="1" applyFont="1" applyBorder="1"/>
    <xf numFmtId="0" fontId="11" fillId="2" borderId="0" xfId="0" applyNumberFormat="1" applyFont="1" applyBorder="1"/>
    <xf numFmtId="168" fontId="11" fillId="2" borderId="0" xfId="0" applyNumberFormat="1" applyFont="1"/>
    <xf numFmtId="168" fontId="12" fillId="2" borderId="0" xfId="0" applyNumberFormat="1" applyFont="1"/>
    <xf numFmtId="169" fontId="11" fillId="3" borderId="0" xfId="1" applyNumberFormat="1" applyFont="1" applyFill="1" applyAlignment="1">
      <alignment horizontal="right" readingOrder="1"/>
    </xf>
    <xf numFmtId="169" fontId="11" fillId="2" borderId="0" xfId="1" applyNumberFormat="1" applyFont="1" applyFill="1" applyBorder="1" applyAlignment="1">
      <alignment horizontal="right"/>
    </xf>
    <xf numFmtId="169" fontId="12" fillId="2" borderId="0" xfId="1" applyNumberFormat="1" applyFont="1" applyFill="1" applyBorder="1" applyAlignment="1">
      <alignment horizontal="right"/>
    </xf>
    <xf numFmtId="169" fontId="11" fillId="2" borderId="0" xfId="1" applyNumberFormat="1" applyFont="1" applyFill="1"/>
    <xf numFmtId="169" fontId="12" fillId="2" borderId="0" xfId="1" applyNumberFormat="1" applyFont="1" applyFill="1"/>
    <xf numFmtId="0" fontId="12" fillId="2" borderId="0" xfId="0" applyNumberFormat="1" applyFont="1" applyBorder="1" applyAlignment="1">
      <alignment horizontal="left" wrapText="1" indent="2"/>
    </xf>
    <xf numFmtId="5" fontId="12" fillId="3" borderId="0" xfId="0" applyNumberFormat="1" applyFont="1" applyFill="1" applyBorder="1"/>
    <xf numFmtId="37" fontId="12" fillId="3" borderId="0" xfId="0" applyNumberFormat="1" applyFont="1" applyFill="1" applyBorder="1"/>
    <xf numFmtId="37" fontId="11" fillId="3" borderId="0" xfId="0" applyNumberFormat="1" applyFont="1" applyFill="1" applyProtection="1"/>
    <xf numFmtId="0" fontId="12" fillId="3" borderId="0" xfId="0" applyNumberFormat="1" applyFont="1" applyFill="1" applyBorder="1"/>
    <xf numFmtId="37" fontId="12" fillId="3" borderId="0" xfId="0" applyNumberFormat="1" applyFont="1" applyFill="1" applyProtection="1"/>
    <xf numFmtId="5" fontId="12" fillId="2" borderId="0" xfId="0" applyNumberFormat="1" applyFont="1" applyBorder="1"/>
    <xf numFmtId="37" fontId="11" fillId="0" borderId="0" xfId="0" applyNumberFormat="1" applyFont="1" applyFill="1" applyBorder="1"/>
    <xf numFmtId="37" fontId="12" fillId="0" borderId="0" xfId="0" applyNumberFormat="1" applyFont="1" applyFill="1" applyBorder="1"/>
    <xf numFmtId="0" fontId="12" fillId="2" borderId="6" xfId="0" applyNumberFormat="1" applyFont="1" applyBorder="1"/>
    <xf numFmtId="37" fontId="11" fillId="0" borderId="6" xfId="0" applyNumberFormat="1" applyFont="1" applyFill="1" applyBorder="1"/>
    <xf numFmtId="37" fontId="12" fillId="0" borderId="6" xfId="0" applyNumberFormat="1" applyFont="1" applyFill="1" applyBorder="1"/>
    <xf numFmtId="169" fontId="12" fillId="3" borderId="0" xfId="1" applyNumberFormat="1" applyFont="1" applyFill="1" applyAlignment="1">
      <alignment horizontal="right" readingOrder="1"/>
    </xf>
    <xf numFmtId="0" fontId="12" fillId="2" borderId="0" xfId="0" applyNumberFormat="1" applyFont="1" applyBorder="1" applyAlignment="1">
      <alignment wrapText="1"/>
    </xf>
    <xf numFmtId="41" fontId="11" fillId="2" borderId="0" xfId="0" applyNumberFormat="1" applyFont="1" applyBorder="1"/>
    <xf numFmtId="41" fontId="12" fillId="2" borderId="0" xfId="0" applyNumberFormat="1" applyFont="1" applyBorder="1"/>
    <xf numFmtId="0" fontId="24" fillId="2" borderId="0" xfId="0" applyNumberFormat="1" applyFont="1"/>
    <xf numFmtId="0" fontId="24" fillId="2" borderId="0" xfId="0" applyNumberFormat="1" applyFont="1" applyBorder="1"/>
    <xf numFmtId="168" fontId="11" fillId="2" borderId="4" xfId="0" applyNumberFormat="1" applyFont="1" applyBorder="1"/>
    <xf numFmtId="168" fontId="12" fillId="2" borderId="4" xfId="0" applyNumberFormat="1" applyFont="1" applyBorder="1"/>
    <xf numFmtId="0" fontId="16" fillId="2" borderId="0" xfId="0" applyNumberFormat="1" applyFont="1" applyAlignment="1">
      <alignment horizontal="centerContinuous"/>
    </xf>
    <xf numFmtId="0" fontId="15" fillId="2" borderId="0" xfId="0" applyNumberFormat="1" applyFont="1" applyAlignment="1">
      <alignment horizontal="centerContinuous"/>
    </xf>
    <xf numFmtId="0" fontId="15" fillId="2" borderId="0" xfId="0" applyNumberFormat="1" applyFont="1" applyBorder="1" applyAlignment="1">
      <alignment horizontal="centerContinuous"/>
    </xf>
    <xf numFmtId="169" fontId="11" fillId="3" borderId="0" xfId="1" applyNumberFormat="1" applyFont="1" applyFill="1" applyBorder="1" applyAlignment="1"/>
    <xf numFmtId="0" fontId="13" fillId="2" borderId="0" xfId="0" applyNumberFormat="1" applyFont="1" applyAlignment="1">
      <alignment horizontal="left"/>
    </xf>
    <xf numFmtId="37" fontId="11" fillId="4" borderId="0" xfId="0" applyNumberFormat="1" applyFont="1" applyFill="1" applyBorder="1"/>
    <xf numFmtId="37" fontId="12" fillId="4" borderId="0" xfId="0" applyNumberFormat="1" applyFont="1" applyFill="1" applyBorder="1"/>
    <xf numFmtId="0" fontId="12" fillId="2" borderId="0" xfId="0" applyNumberFormat="1" applyFont="1" applyAlignment="1">
      <alignment horizontal="left" wrapText="1" indent="2"/>
    </xf>
    <xf numFmtId="37" fontId="11" fillId="4" borderId="3" xfId="0" applyNumberFormat="1" applyFont="1" applyFill="1" applyBorder="1"/>
    <xf numFmtId="0" fontId="12" fillId="2" borderId="0" xfId="0" applyNumberFormat="1" applyFont="1" applyAlignment="1">
      <alignment wrapText="1"/>
    </xf>
    <xf numFmtId="0" fontId="21" fillId="0" borderId="0" xfId="0" applyNumberFormat="1" applyFont="1" applyFill="1" applyAlignment="1">
      <alignment horizontal="center"/>
    </xf>
    <xf numFmtId="169" fontId="12" fillId="3" borderId="0" xfId="1" applyNumberFormat="1" applyFont="1" applyFill="1" applyBorder="1" applyAlignment="1"/>
    <xf numFmtId="37" fontId="12" fillId="4" borderId="3" xfId="0" applyNumberFormat="1" applyFont="1" applyFill="1" applyBorder="1"/>
    <xf numFmtId="171" fontId="12" fillId="0" borderId="3" xfId="0" applyNumberFormat="1" applyFont="1" applyFill="1" applyBorder="1" applyAlignment="1">
      <alignment vertical="distributed"/>
    </xf>
    <xf numFmtId="171" fontId="12" fillId="0" borderId="0" xfId="0" applyNumberFormat="1" applyFont="1" applyFill="1"/>
    <xf numFmtId="172" fontId="23" fillId="0" borderId="0" xfId="0" applyNumberFormat="1" applyFont="1" applyFill="1" applyAlignment="1">
      <alignment horizontal="right"/>
    </xf>
    <xf numFmtId="172" fontId="17" fillId="0" borderId="0" xfId="0" applyNumberFormat="1" applyFont="1" applyFill="1" applyAlignment="1">
      <alignment horizontal="right"/>
    </xf>
    <xf numFmtId="171" fontId="17" fillId="0" borderId="0" xfId="0" applyNumberFormat="1" applyFont="1" applyFill="1"/>
    <xf numFmtId="172" fontId="23" fillId="0" borderId="0" xfId="0" applyNumberFormat="1" applyFont="1" applyFill="1"/>
    <xf numFmtId="172" fontId="17" fillId="0" borderId="0" xfId="0" applyNumberFormat="1" applyFont="1" applyFill="1"/>
    <xf numFmtId="172" fontId="23" fillId="0" borderId="1" xfId="0" applyNumberFormat="1" applyFont="1" applyFill="1" applyBorder="1"/>
    <xf numFmtId="172" fontId="17" fillId="0" borderId="1" xfId="0" applyNumberFormat="1" applyFont="1" applyFill="1" applyBorder="1"/>
    <xf numFmtId="171" fontId="17" fillId="0" borderId="1" xfId="0" applyNumberFormat="1" applyFont="1" applyFill="1" applyBorder="1"/>
    <xf numFmtId="171" fontId="23" fillId="0" borderId="8" xfId="0" applyNumberFormat="1" applyFont="1" applyFill="1" applyBorder="1" applyAlignment="1">
      <alignment vertical="distributed"/>
    </xf>
    <xf numFmtId="171" fontId="17" fillId="0" borderId="8" xfId="0" applyNumberFormat="1" applyFont="1" applyFill="1" applyBorder="1" applyAlignment="1">
      <alignment vertical="distributed"/>
    </xf>
    <xf numFmtId="0" fontId="21" fillId="0" borderId="0" xfId="0" applyNumberFormat="1" applyFont="1" applyFill="1" applyAlignment="1">
      <alignment horizontal="center"/>
    </xf>
    <xf numFmtId="0" fontId="26" fillId="2" borderId="0" xfId="0" applyFont="1" applyBorder="1"/>
    <xf numFmtId="168" fontId="11" fillId="0" borderId="0" xfId="0" applyNumberFormat="1" applyFont="1" applyFill="1" applyBorder="1" applyAlignment="1">
      <alignment vertical="distributed"/>
    </xf>
    <xf numFmtId="168" fontId="12" fillId="0" borderId="0" xfId="0" applyNumberFormat="1" applyFont="1" applyFill="1" applyBorder="1" applyAlignment="1">
      <alignment vertical="distributed"/>
    </xf>
    <xf numFmtId="171" fontId="12" fillId="0" borderId="0" xfId="0" applyNumberFormat="1" applyFont="1" applyFill="1" applyBorder="1" applyAlignment="1">
      <alignment vertical="distributed"/>
    </xf>
    <xf numFmtId="172" fontId="23" fillId="0" borderId="10" xfId="0" applyNumberFormat="1" applyFont="1" applyFill="1" applyBorder="1" applyAlignment="1">
      <alignment horizontal="right"/>
    </xf>
    <xf numFmtId="172" fontId="17" fillId="0" borderId="10" xfId="0" applyNumberFormat="1" applyFont="1" applyFill="1" applyBorder="1" applyAlignment="1">
      <alignment horizontal="right"/>
    </xf>
    <xf numFmtId="171" fontId="17" fillId="0" borderId="10" xfId="0" applyNumberFormat="1" applyFont="1" applyFill="1" applyBorder="1"/>
    <xf numFmtId="172" fontId="23" fillId="0" borderId="10" xfId="0" applyNumberFormat="1" applyFont="1" applyFill="1" applyBorder="1"/>
    <xf numFmtId="172" fontId="17" fillId="0" borderId="10" xfId="0" applyNumberFormat="1" applyFont="1" applyFill="1" applyBorder="1"/>
    <xf numFmtId="172" fontId="23" fillId="0" borderId="0" xfId="0" applyNumberFormat="1" applyFont="1" applyFill="1" applyBorder="1" applyAlignment="1">
      <alignment horizontal="right"/>
    </xf>
    <xf numFmtId="172" fontId="17" fillId="0" borderId="0" xfId="0" applyNumberFormat="1" applyFont="1" applyFill="1" applyBorder="1" applyAlignment="1">
      <alignment horizontal="right"/>
    </xf>
    <xf numFmtId="0" fontId="25" fillId="0" borderId="0" xfId="0" applyNumberFormat="1" applyFont="1" applyFill="1"/>
    <xf numFmtId="0" fontId="27" fillId="0" borderId="0" xfId="0" applyNumberFormat="1" applyFont="1" applyFill="1"/>
    <xf numFmtId="0" fontId="20" fillId="2" borderId="0" xfId="0" applyNumberFormat="1" applyFont="1" applyAlignment="1">
      <alignment vertical="center" wrapText="1"/>
    </xf>
    <xf numFmtId="43" fontId="12" fillId="2" borderId="0" xfId="1" applyFont="1" applyFill="1"/>
    <xf numFmtId="43" fontId="12" fillId="4" borderId="0" xfId="1" applyFont="1" applyFill="1"/>
    <xf numFmtId="43" fontId="11" fillId="4" borderId="0" xfId="1" applyFont="1" applyFill="1"/>
    <xf numFmtId="0" fontId="11" fillId="2" borderId="0" xfId="0" applyNumberFormat="1" applyFont="1" applyAlignment="1">
      <alignment horizontal="center"/>
    </xf>
    <xf numFmtId="0" fontId="12" fillId="2" borderId="0" xfId="0" applyNumberFormat="1" applyFont="1" applyAlignment="1">
      <alignment horizontal="center"/>
    </xf>
    <xf numFmtId="0" fontId="17" fillId="2" borderId="0" xfId="0" applyNumberFormat="1" applyFont="1" applyAlignment="1">
      <alignment horizontal="center"/>
    </xf>
    <xf numFmtId="0" fontId="4" fillId="2" borderId="0" xfId="0" applyNumberFormat="1" applyFont="1" applyAlignment="1">
      <alignment horizontal="center"/>
    </xf>
    <xf numFmtId="0" fontId="13" fillId="2" borderId="0" xfId="0" applyNumberFormat="1" applyFont="1" applyAlignment="1">
      <alignment horizontal="center"/>
    </xf>
    <xf numFmtId="0" fontId="3" fillId="2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 wrapText="1"/>
    </xf>
    <xf numFmtId="0" fontId="11" fillId="0" borderId="0" xfId="0" applyNumberFormat="1" applyFont="1" applyFill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/>
    </xf>
    <xf numFmtId="0" fontId="21" fillId="0" borderId="0" xfId="0" applyNumberFormat="1" applyFont="1" applyFill="1" applyAlignment="1">
      <alignment horizontal="center"/>
    </xf>
    <xf numFmtId="0" fontId="15" fillId="2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2912240</xdr:colOff>
      <xdr:row>0</xdr:row>
      <xdr:rowOff>273706</xdr:rowOff>
    </xdr:from>
    <xdr:to>
      <xdr:col>2</xdr:col>
      <xdr:colOff>94565</xdr:colOff>
      <xdr:row>0</xdr:row>
      <xdr:rowOff>941551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6090" y="273706"/>
          <a:ext cx="2202000" cy="6678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2769002</xdr:colOff>
      <xdr:row>0</xdr:row>
      <xdr:rowOff>446398</xdr:rowOff>
    </xdr:from>
    <xdr:to>
      <xdr:col>1</xdr:col>
      <xdr:colOff>4980554</xdr:colOff>
      <xdr:row>2</xdr:row>
      <xdr:rowOff>139846</xdr:rowOff>
    </xdr:to>
    <xdr:pic>
      <xdr:nvPicPr>
        <xdr:cNvPr id="4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0002" y="446398"/>
          <a:ext cx="2211552" cy="67452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380452</xdr:colOff>
      <xdr:row>0</xdr:row>
      <xdr:rowOff>271298</xdr:rowOff>
    </xdr:from>
    <xdr:to>
      <xdr:col>5</xdr:col>
      <xdr:colOff>124044</xdr:colOff>
      <xdr:row>0</xdr:row>
      <xdr:rowOff>939143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2827" y="271298"/>
          <a:ext cx="2220092" cy="6678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380452</xdr:colOff>
      <xdr:row>0</xdr:row>
      <xdr:rowOff>280823</xdr:rowOff>
    </xdr:from>
    <xdr:to>
      <xdr:col>5</xdr:col>
      <xdr:colOff>124044</xdr:colOff>
      <xdr:row>0</xdr:row>
      <xdr:rowOff>948668</xdr:rowOff>
    </xdr:to>
    <xdr:pic>
      <xdr:nvPicPr>
        <xdr:cNvPr id="2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2827" y="280823"/>
          <a:ext cx="2220092" cy="66784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2247900</xdr:colOff>
      <xdr:row>0</xdr:row>
      <xdr:rowOff>342900</xdr:rowOff>
    </xdr:from>
    <xdr:to>
      <xdr:col>2</xdr:col>
      <xdr:colOff>4459452</xdr:colOff>
      <xdr:row>0</xdr:row>
      <xdr:rowOff>1010745</xdr:rowOff>
    </xdr:to>
    <xdr:pic>
      <xdr:nvPicPr>
        <xdr:cNvPr id="4" name="Picture 1" descr="http://web-files.crawco.com/extranet/branding/Crawford/JPG/Final_Crawford_Logo_100K_intranet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342900"/>
          <a:ext cx="2211552" cy="6678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showOutlineSymbols="0" topLeftCell="A40" zoomScale="90" zoomScaleNormal="90" workbookViewId="0">
      <selection activeCell="B56" sqref="B56"/>
    </sheetView>
  </sheetViews>
  <sheetFormatPr defaultColWidth="10.21875" defaultRowHeight="15"/>
  <cols>
    <col min="1" max="1" width="3.77734375" style="1" customWidth="1"/>
    <col min="2" max="2" width="58.5546875" style="1" customWidth="1"/>
    <col min="3" max="3" width="11.77734375" style="1" customWidth="1"/>
    <col min="4" max="4" width="2.77734375" style="1" customWidth="1"/>
    <col min="5" max="6" width="11.77734375" style="1" customWidth="1"/>
    <col min="7" max="7" width="3.77734375" style="1" customWidth="1"/>
    <col min="8" max="16384" width="10.21875" style="1"/>
  </cols>
  <sheetData>
    <row r="1" spans="1:7" ht="75" customHeight="1">
      <c r="B1" s="2"/>
    </row>
    <row r="2" spans="1:7">
      <c r="A2" s="3"/>
      <c r="B2" s="3"/>
      <c r="C2" s="3"/>
      <c r="D2" s="3"/>
      <c r="E2" s="3"/>
      <c r="F2" s="3"/>
    </row>
    <row r="3" spans="1:7" ht="15.75">
      <c r="A3" s="245" t="s">
        <v>0</v>
      </c>
      <c r="B3" s="245"/>
      <c r="C3" s="245"/>
      <c r="D3" s="245"/>
      <c r="E3" s="245"/>
      <c r="F3" s="245"/>
      <c r="G3" s="2"/>
    </row>
    <row r="4" spans="1:7" ht="15.75">
      <c r="A4" s="245" t="s">
        <v>104</v>
      </c>
      <c r="B4" s="245"/>
      <c r="C4" s="245"/>
      <c r="D4" s="245"/>
      <c r="E4" s="245"/>
      <c r="F4" s="245"/>
      <c r="G4" s="2"/>
    </row>
    <row r="5" spans="1:7" ht="15.75">
      <c r="A5" s="246" t="s">
        <v>44</v>
      </c>
      <c r="B5" s="246"/>
      <c r="C5" s="246"/>
      <c r="D5" s="246"/>
      <c r="E5" s="246"/>
      <c r="F5" s="246"/>
      <c r="G5" s="2"/>
    </row>
    <row r="6" spans="1:7" ht="15.75">
      <c r="A6" s="247" t="s">
        <v>90</v>
      </c>
      <c r="B6" s="247"/>
      <c r="C6" s="247"/>
      <c r="D6" s="247"/>
      <c r="E6" s="247"/>
      <c r="F6" s="247"/>
      <c r="G6" s="2"/>
    </row>
    <row r="7" spans="1:7">
      <c r="A7" s="37"/>
      <c r="B7" s="37"/>
      <c r="C7" s="37"/>
      <c r="D7" s="37"/>
      <c r="E7" s="37"/>
      <c r="F7" s="37"/>
      <c r="G7" s="2"/>
    </row>
    <row r="8" spans="1:7">
      <c r="A8" s="3"/>
      <c r="B8" s="3"/>
      <c r="C8" s="3"/>
      <c r="D8" s="3"/>
      <c r="E8" s="3"/>
      <c r="F8" s="3"/>
    </row>
    <row r="9" spans="1:7" ht="15.75">
      <c r="A9" s="40"/>
      <c r="B9" s="41" t="s">
        <v>129</v>
      </c>
      <c r="C9" s="42">
        <v>2019</v>
      </c>
      <c r="D9" s="43"/>
      <c r="E9" s="44">
        <v>2018</v>
      </c>
      <c r="F9" s="45" t="s">
        <v>1</v>
      </c>
    </row>
    <row r="10" spans="1:7" ht="15.75">
      <c r="A10" s="40"/>
      <c r="B10" s="41"/>
      <c r="C10" s="42"/>
      <c r="D10" s="43"/>
      <c r="E10" s="44"/>
      <c r="F10" s="45"/>
    </row>
    <row r="11" spans="1:7" ht="15.75">
      <c r="A11" s="40"/>
      <c r="B11" s="40" t="s">
        <v>17</v>
      </c>
      <c r="C11" s="42"/>
      <c r="D11" s="43"/>
      <c r="E11" s="44"/>
      <c r="F11" s="45"/>
    </row>
    <row r="12" spans="1:7" ht="2.25" customHeight="1">
      <c r="A12" s="40"/>
      <c r="B12" s="40"/>
      <c r="C12" s="42"/>
      <c r="D12" s="43"/>
      <c r="E12" s="44"/>
      <c r="F12" s="45"/>
    </row>
    <row r="13" spans="1:7" ht="15.75" customHeight="1">
      <c r="A13" s="40"/>
      <c r="B13" s="46" t="s">
        <v>21</v>
      </c>
      <c r="C13" s="47">
        <v>247058</v>
      </c>
      <c r="D13" s="48"/>
      <c r="E13" s="49">
        <v>273104</v>
      </c>
      <c r="F13" s="50">
        <f>(+C13/E13)-1</f>
        <v>-9.5370261878258811E-2</v>
      </c>
    </row>
    <row r="14" spans="1:7" ht="15.75" customHeight="1">
      <c r="A14" s="40"/>
      <c r="B14" s="46" t="s">
        <v>75</v>
      </c>
      <c r="C14" s="51">
        <v>9319</v>
      </c>
      <c r="D14" s="48"/>
      <c r="E14" s="52">
        <v>17283</v>
      </c>
      <c r="F14" s="50">
        <f>(+C14/E14)-1</f>
        <v>-0.46079962969391886</v>
      </c>
    </row>
    <row r="15" spans="1:7" ht="15.75">
      <c r="A15" s="40"/>
      <c r="B15" s="53" t="s">
        <v>16</v>
      </c>
      <c r="C15" s="54">
        <f>SUM(C13:C14)</f>
        <v>256377</v>
      </c>
      <c r="D15" s="55"/>
      <c r="E15" s="56">
        <f>SUM(E13:E14)</f>
        <v>290387</v>
      </c>
      <c r="F15" s="50">
        <f>(+C15/E15)-1</f>
        <v>-0.11711956802473944</v>
      </c>
    </row>
    <row r="16" spans="1:7" ht="7.5" customHeight="1">
      <c r="A16" s="40"/>
      <c r="B16" s="40"/>
      <c r="C16" s="54"/>
      <c r="D16" s="48"/>
      <c r="E16" s="56"/>
      <c r="F16" s="57"/>
    </row>
    <row r="17" spans="1:9" ht="15.75">
      <c r="A17" s="40"/>
      <c r="B17" s="40" t="s">
        <v>2</v>
      </c>
      <c r="C17" s="54"/>
      <c r="D17" s="55"/>
      <c r="E17" s="56"/>
      <c r="F17" s="57"/>
    </row>
    <row r="18" spans="1:9" ht="4.5" customHeight="1">
      <c r="A18" s="40"/>
      <c r="B18" s="40"/>
      <c r="C18" s="54"/>
      <c r="D18" s="55"/>
      <c r="E18" s="56"/>
      <c r="F18" s="57"/>
    </row>
    <row r="19" spans="1:9" ht="15.75" customHeight="1">
      <c r="A19" s="40"/>
      <c r="B19" s="58" t="s">
        <v>95</v>
      </c>
      <c r="C19" s="54">
        <f>177887+1</f>
        <v>177888</v>
      </c>
      <c r="D19" s="55"/>
      <c r="E19" s="56">
        <v>197619</v>
      </c>
      <c r="F19" s="50">
        <f t="shared" ref="F19:F21" si="0">(+C19/E19)-1</f>
        <v>-9.9843638516539435E-2</v>
      </c>
      <c r="I19" s="32"/>
    </row>
    <row r="20" spans="1:9" ht="15.75">
      <c r="A20" s="40"/>
      <c r="B20" s="58" t="s">
        <v>94</v>
      </c>
      <c r="C20" s="51">
        <f>C14</f>
        <v>9319</v>
      </c>
      <c r="D20" s="55"/>
      <c r="E20" s="52">
        <f>E14</f>
        <v>17283</v>
      </c>
      <c r="F20" s="50">
        <f t="shared" si="0"/>
        <v>-0.46079962969391886</v>
      </c>
    </row>
    <row r="21" spans="1:9" ht="15.75" customHeight="1">
      <c r="A21" s="40"/>
      <c r="B21" s="46" t="s">
        <v>74</v>
      </c>
      <c r="C21" s="54">
        <f>SUM(C19:C20)</f>
        <v>187207</v>
      </c>
      <c r="D21" s="59"/>
      <c r="E21" s="56">
        <f>SUM(E19:E20)</f>
        <v>214902</v>
      </c>
      <c r="F21" s="50">
        <f t="shared" si="0"/>
        <v>-0.12887269546118696</v>
      </c>
    </row>
    <row r="22" spans="1:9" ht="15.75" customHeight="1">
      <c r="A22" s="40"/>
      <c r="B22" s="40"/>
      <c r="C22" s="54"/>
      <c r="D22" s="59"/>
      <c r="E22" s="56"/>
      <c r="F22" s="57"/>
    </row>
    <row r="23" spans="1:9" ht="15.75">
      <c r="A23" s="40"/>
      <c r="B23" s="46" t="s">
        <v>77</v>
      </c>
      <c r="C23" s="54">
        <v>58659</v>
      </c>
      <c r="D23" s="59"/>
      <c r="E23" s="56">
        <v>61660</v>
      </c>
      <c r="F23" s="50">
        <f t="shared" ref="F23:F24" si="1">(+C23/E23)-1</f>
        <v>-4.8670126500162225E-2</v>
      </c>
    </row>
    <row r="24" spans="1:9" ht="15.75">
      <c r="A24" s="40"/>
      <c r="B24" s="46" t="s">
        <v>76</v>
      </c>
      <c r="C24" s="205">
        <v>2716</v>
      </c>
      <c r="D24" s="59"/>
      <c r="E24" s="213">
        <v>2564</v>
      </c>
      <c r="F24" s="50">
        <f t="shared" si="1"/>
        <v>5.928237129485181E-2</v>
      </c>
    </row>
    <row r="25" spans="1:9" ht="15.75">
      <c r="A25" s="40"/>
      <c r="B25" s="53" t="s">
        <v>3</v>
      </c>
      <c r="C25" s="60">
        <f>SUM(C21:C24)</f>
        <v>248582</v>
      </c>
      <c r="D25" s="61"/>
      <c r="E25" s="62">
        <f>SUM(E21:E24)</f>
        <v>279126</v>
      </c>
      <c r="F25" s="50">
        <f>(+C25/E25)-1</f>
        <v>-0.10942728373566057</v>
      </c>
    </row>
    <row r="26" spans="1:9" ht="9.75" customHeight="1">
      <c r="A26" s="40"/>
      <c r="B26" s="40"/>
      <c r="C26" s="63"/>
      <c r="D26" s="61"/>
      <c r="E26" s="64"/>
      <c r="F26" s="57"/>
    </row>
    <row r="27" spans="1:9" ht="15.75">
      <c r="A27" s="40"/>
      <c r="B27" s="53" t="s">
        <v>92</v>
      </c>
      <c r="C27" s="51">
        <v>907</v>
      </c>
      <c r="D27" s="61"/>
      <c r="E27" s="52">
        <v>1135</v>
      </c>
      <c r="F27" s="50">
        <f>(+C27/E27)-1</f>
        <v>-0.20088105726872252</v>
      </c>
    </row>
    <row r="28" spans="1:9" ht="9" customHeight="1">
      <c r="A28" s="40"/>
      <c r="B28" s="40"/>
      <c r="C28" s="63"/>
      <c r="D28" s="61"/>
      <c r="E28" s="64"/>
      <c r="F28" s="57"/>
    </row>
    <row r="29" spans="1:9" ht="15.75">
      <c r="A29" s="40"/>
      <c r="B29" s="40" t="s">
        <v>106</v>
      </c>
      <c r="C29" s="54">
        <f>C15-C25+C27</f>
        <v>8702</v>
      </c>
      <c r="D29" s="59"/>
      <c r="E29" s="56">
        <f>E15-E25+E27</f>
        <v>12396</v>
      </c>
      <c r="F29" s="50">
        <f>((+C29/E29)-1)</f>
        <v>-0.29799935463052596</v>
      </c>
    </row>
    <row r="30" spans="1:9" ht="15.75">
      <c r="A30" s="40"/>
      <c r="B30" s="46" t="s">
        <v>93</v>
      </c>
      <c r="C30" s="65">
        <v>2933</v>
      </c>
      <c r="D30" s="54"/>
      <c r="E30" s="66">
        <v>3966</v>
      </c>
      <c r="F30" s="50">
        <f>((+C30/E30)-1)</f>
        <v>-0.26046394351991931</v>
      </c>
    </row>
    <row r="31" spans="1:9" ht="6" customHeight="1">
      <c r="A31" s="40"/>
      <c r="B31" s="40"/>
      <c r="C31" s="54"/>
      <c r="D31" s="48"/>
      <c r="E31" s="56"/>
      <c r="F31" s="57"/>
    </row>
    <row r="32" spans="1:9" ht="15.75">
      <c r="A32" s="40"/>
      <c r="B32" s="40" t="s">
        <v>107</v>
      </c>
      <c r="C32" s="63">
        <f>C29-C30</f>
        <v>5769</v>
      </c>
      <c r="D32" s="67"/>
      <c r="E32" s="64">
        <f>E29-E30</f>
        <v>8430</v>
      </c>
      <c r="F32" s="50">
        <f>((+C32/E32)-1)</f>
        <v>-0.31565836298932382</v>
      </c>
    </row>
    <row r="33" spans="1:6" ht="7.5" customHeight="1">
      <c r="A33" s="40"/>
      <c r="B33" s="40"/>
      <c r="C33" s="63"/>
      <c r="D33" s="67"/>
      <c r="E33" s="64"/>
      <c r="F33" s="50"/>
    </row>
    <row r="34" spans="1:6" ht="30.75" customHeight="1">
      <c r="A34" s="40"/>
      <c r="B34" s="209" t="s">
        <v>121</v>
      </c>
      <c r="C34" s="51">
        <v>340</v>
      </c>
      <c r="D34" s="48"/>
      <c r="E34" s="52">
        <v>139</v>
      </c>
      <c r="F34" s="50">
        <f t="shared" ref="F34" si="2">((+C34/E34)-1)</f>
        <v>1.4460431654676258</v>
      </c>
    </row>
    <row r="35" spans="1:6" ht="22.5" customHeight="1" thickBot="1">
      <c r="A35" s="40"/>
      <c r="B35" s="40" t="s">
        <v>108</v>
      </c>
      <c r="C35" s="68">
        <f>C32+C34</f>
        <v>6109</v>
      </c>
      <c r="D35" s="48"/>
      <c r="E35" s="69">
        <f>E32+E34</f>
        <v>8569</v>
      </c>
      <c r="F35" s="50">
        <f>((+C35/E35)-1)</f>
        <v>-0.28708133971291872</v>
      </c>
    </row>
    <row r="36" spans="1:6" ht="15" customHeight="1" thickTop="1">
      <c r="A36" s="40"/>
      <c r="B36" s="40"/>
      <c r="C36" s="70"/>
      <c r="D36" s="48"/>
      <c r="E36" s="71"/>
      <c r="F36" s="57"/>
    </row>
    <row r="37" spans="1:6" s="12" customFormat="1" ht="9" customHeight="1">
      <c r="A37" s="72"/>
      <c r="B37" s="72"/>
      <c r="C37" s="73"/>
      <c r="D37" s="73"/>
      <c r="E37" s="73"/>
      <c r="F37" s="74"/>
    </row>
    <row r="38" spans="1:6" ht="15.75">
      <c r="A38" s="40"/>
      <c r="B38" s="40" t="s">
        <v>109</v>
      </c>
      <c r="C38" s="75"/>
      <c r="D38" s="76"/>
      <c r="E38" s="77"/>
      <c r="F38" s="57"/>
    </row>
    <row r="39" spans="1:6" ht="16.5" thickBot="1">
      <c r="A39" s="40"/>
      <c r="B39" s="46" t="s">
        <v>87</v>
      </c>
      <c r="C39" s="78">
        <v>0.12</v>
      </c>
      <c r="D39" s="79"/>
      <c r="E39" s="80">
        <v>0.16</v>
      </c>
      <c r="F39" s="81">
        <f>((+C39/E39)-1)</f>
        <v>-0.25</v>
      </c>
    </row>
    <row r="40" spans="1:6" ht="17.25" thickTop="1" thickBot="1">
      <c r="A40" s="40"/>
      <c r="B40" s="46" t="s">
        <v>88</v>
      </c>
      <c r="C40" s="78">
        <v>0.1</v>
      </c>
      <c r="D40" s="79"/>
      <c r="E40" s="80">
        <v>0.14000000000000001</v>
      </c>
      <c r="F40" s="81">
        <f>((+C40/E40)-1)</f>
        <v>-0.2857142857142857</v>
      </c>
    </row>
    <row r="41" spans="1:6" ht="16.5" thickTop="1">
      <c r="A41" s="40"/>
      <c r="B41" s="72"/>
      <c r="C41" s="75"/>
      <c r="D41" s="82"/>
      <c r="E41" s="77"/>
      <c r="F41" s="83"/>
    </row>
    <row r="42" spans="1:6" ht="15.75">
      <c r="A42" s="40"/>
      <c r="B42" s="40" t="s">
        <v>110</v>
      </c>
      <c r="C42" s="75"/>
      <c r="D42" s="82"/>
      <c r="E42" s="77"/>
      <c r="F42" s="83"/>
    </row>
    <row r="43" spans="1:6" ht="16.5" thickBot="1">
      <c r="A43" s="40"/>
      <c r="B43" s="46" t="s">
        <v>87</v>
      </c>
      <c r="C43" s="78">
        <v>0.12</v>
      </c>
      <c r="D43" s="79"/>
      <c r="E43" s="80">
        <v>0.16</v>
      </c>
      <c r="F43" s="81">
        <f>((+C43/E43)-1)</f>
        <v>-0.25</v>
      </c>
    </row>
    <row r="44" spans="1:6" ht="17.25" thickTop="1" thickBot="1">
      <c r="A44" s="40"/>
      <c r="B44" s="46" t="s">
        <v>88</v>
      </c>
      <c r="C44" s="78">
        <v>0.1</v>
      </c>
      <c r="D44" s="79"/>
      <c r="E44" s="80">
        <v>0.14000000000000001</v>
      </c>
      <c r="F44" s="81">
        <f>((+C44/E44)-1)</f>
        <v>-0.2857142857142857</v>
      </c>
    </row>
    <row r="45" spans="1:6" ht="16.5" thickTop="1">
      <c r="A45" s="40"/>
      <c r="B45" s="72"/>
      <c r="C45" s="84"/>
      <c r="D45" s="85"/>
      <c r="E45" s="86"/>
      <c r="F45" s="87"/>
    </row>
    <row r="46" spans="1:6" ht="15.75">
      <c r="A46" s="40"/>
      <c r="B46" s="40" t="s">
        <v>89</v>
      </c>
      <c r="C46" s="88"/>
      <c r="D46" s="88"/>
      <c r="E46" s="89"/>
      <c r="F46" s="87"/>
    </row>
    <row r="47" spans="1:6" ht="16.5" thickBot="1">
      <c r="A47" s="40"/>
      <c r="B47" s="46" t="s">
        <v>87</v>
      </c>
      <c r="C47" s="78">
        <v>7.0000000000000007E-2</v>
      </c>
      <c r="D47" s="88"/>
      <c r="E47" s="80">
        <v>7.0000000000000007E-2</v>
      </c>
      <c r="F47" s="50" t="s">
        <v>103</v>
      </c>
    </row>
    <row r="48" spans="1:6" ht="17.25" thickTop="1" thickBot="1">
      <c r="A48" s="40"/>
      <c r="B48" s="46" t="s">
        <v>88</v>
      </c>
      <c r="C48" s="90">
        <v>0.05</v>
      </c>
      <c r="D48" s="91"/>
      <c r="E48" s="92">
        <v>0.05</v>
      </c>
      <c r="F48" s="50" t="s">
        <v>103</v>
      </c>
    </row>
    <row r="49" spans="1:8" ht="6" customHeight="1" thickTop="1">
      <c r="A49" s="40"/>
      <c r="B49" s="40"/>
      <c r="C49" s="88"/>
      <c r="D49" s="88"/>
      <c r="E49" s="89"/>
      <c r="F49" s="87"/>
    </row>
    <row r="50" spans="1:8" ht="15.75" hidden="1">
      <c r="A50" s="40"/>
      <c r="B50" s="40" t="s">
        <v>60</v>
      </c>
      <c r="C50" s="93"/>
      <c r="D50" s="93"/>
      <c r="E50" s="94"/>
      <c r="F50" s="95"/>
    </row>
    <row r="51" spans="1:8" ht="15.75" hidden="1">
      <c r="A51" s="40"/>
      <c r="B51" s="40" t="s">
        <v>45</v>
      </c>
      <c r="C51" s="96">
        <v>0</v>
      </c>
      <c r="D51" s="93"/>
      <c r="E51" s="97">
        <v>0</v>
      </c>
      <c r="F51" s="95"/>
    </row>
    <row r="52" spans="1:8" ht="15.75" hidden="1">
      <c r="A52" s="40"/>
      <c r="B52" s="40" t="s">
        <v>46</v>
      </c>
      <c r="C52" s="96">
        <v>0</v>
      </c>
      <c r="D52" s="93"/>
      <c r="E52" s="97">
        <v>0</v>
      </c>
      <c r="F52" s="95"/>
    </row>
    <row r="53" spans="1:8" s="12" customFormat="1" ht="9" customHeight="1">
      <c r="A53" s="72"/>
      <c r="B53" s="72"/>
      <c r="C53" s="73"/>
      <c r="D53" s="73"/>
      <c r="E53" s="73"/>
      <c r="F53" s="74"/>
      <c r="G53" s="5"/>
      <c r="H53" s="39"/>
    </row>
    <row r="54" spans="1:8" ht="18" hidden="1" customHeight="1">
      <c r="A54" s="40"/>
      <c r="B54" s="206" t="s">
        <v>52</v>
      </c>
      <c r="C54" s="98"/>
      <c r="D54" s="98"/>
      <c r="E54" s="98"/>
      <c r="F54" s="99"/>
      <c r="G54" s="3"/>
      <c r="H54" s="6"/>
    </row>
    <row r="55" spans="1:8" ht="9.9499999999999993" customHeight="1">
      <c r="A55" s="3"/>
      <c r="B55" s="3"/>
      <c r="C55" s="7"/>
      <c r="D55" s="7"/>
      <c r="E55" s="7"/>
      <c r="F55" s="8"/>
      <c r="G55" s="3"/>
      <c r="H55" s="6"/>
    </row>
    <row r="56" spans="1:8">
      <c r="B56" s="228"/>
      <c r="C56" s="10"/>
      <c r="D56" s="10"/>
      <c r="E56" s="10"/>
      <c r="F56" s="10"/>
    </row>
    <row r="57" spans="1:8">
      <c r="B57" s="9"/>
    </row>
    <row r="59" spans="1:8">
      <c r="B59" s="11"/>
    </row>
    <row r="60" spans="1:8">
      <c r="B60" s="9"/>
    </row>
    <row r="61" spans="1:8">
      <c r="A61" s="248"/>
      <c r="B61" s="248"/>
      <c r="C61" s="248"/>
      <c r="D61" s="248"/>
      <c r="E61" s="248"/>
      <c r="F61" s="248"/>
      <c r="G61" s="2"/>
    </row>
  </sheetData>
  <mergeCells count="5">
    <mergeCell ref="A3:F3"/>
    <mergeCell ref="A4:F4"/>
    <mergeCell ref="A5:F5"/>
    <mergeCell ref="A6:F6"/>
    <mergeCell ref="A61:F61"/>
  </mergeCells>
  <pageMargins left="0.71" right="0.5" top="0.75" bottom="0.55000000000000004" header="0.5" footer="0.4"/>
  <pageSetup scale="74" orientation="portrait" r:id="rId1"/>
  <headerFooter alignWithMargins="0">
    <oddFooter>&amp;CPage 13 of 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3"/>
  <sheetViews>
    <sheetView showOutlineSymbols="0" topLeftCell="A65" zoomScaleNormal="100" workbookViewId="0">
      <selection activeCell="C5" sqref="C5"/>
    </sheetView>
  </sheetViews>
  <sheetFormatPr defaultColWidth="10.21875" defaultRowHeight="15"/>
  <cols>
    <col min="1" max="1" width="4.44140625" style="1" customWidth="1"/>
    <col min="2" max="2" width="61.5546875" style="1" customWidth="1"/>
    <col min="3" max="3" width="15.5546875" style="1" customWidth="1"/>
    <col min="4" max="4" width="2.77734375" style="1" customWidth="1"/>
    <col min="5" max="5" width="15.5546875" style="1" customWidth="1"/>
    <col min="6" max="6" width="1.77734375" style="1" customWidth="1"/>
    <col min="7" max="16384" width="10.21875" style="1"/>
  </cols>
  <sheetData>
    <row r="1" spans="1:7" ht="62.25" customHeight="1"/>
    <row r="2" spans="1:7">
      <c r="A2" s="2"/>
      <c r="B2" s="2"/>
      <c r="C2" s="2"/>
      <c r="D2" s="2"/>
      <c r="E2" s="2"/>
      <c r="F2" s="2"/>
    </row>
    <row r="3" spans="1:7">
      <c r="A3" s="250"/>
      <c r="B3" s="250"/>
      <c r="C3" s="250"/>
      <c r="D3" s="250"/>
      <c r="E3" s="250"/>
      <c r="F3" s="2"/>
    </row>
    <row r="4" spans="1:7">
      <c r="A4" s="16"/>
      <c r="B4" s="2"/>
      <c r="C4" s="2"/>
      <c r="D4" s="2"/>
      <c r="E4" s="2"/>
      <c r="F4" s="2"/>
    </row>
    <row r="5" spans="1:7" ht="15.75">
      <c r="A5" s="103" t="s">
        <v>4</v>
      </c>
      <c r="B5" s="104"/>
      <c r="C5" s="104"/>
      <c r="D5" s="104"/>
      <c r="E5" s="104"/>
      <c r="F5" s="17"/>
    </row>
    <row r="6" spans="1:7" ht="15.75">
      <c r="A6" s="103" t="s">
        <v>85</v>
      </c>
      <c r="B6" s="104"/>
      <c r="C6" s="104"/>
      <c r="D6" s="104"/>
      <c r="E6" s="104"/>
      <c r="F6" s="17"/>
    </row>
    <row r="7" spans="1:7" ht="15.75">
      <c r="A7" s="103" t="s">
        <v>130</v>
      </c>
      <c r="B7" s="104"/>
      <c r="C7" s="104"/>
      <c r="D7" s="104"/>
      <c r="E7" s="104"/>
      <c r="F7" s="17"/>
    </row>
    <row r="8" spans="1:7" ht="15.75">
      <c r="A8" s="246" t="s">
        <v>44</v>
      </c>
      <c r="B8" s="246"/>
      <c r="C8" s="246"/>
      <c r="D8" s="246"/>
      <c r="E8" s="246"/>
      <c r="F8" s="38"/>
      <c r="G8" s="38"/>
    </row>
    <row r="9" spans="1:7" ht="15.75">
      <c r="A9" s="105" t="s">
        <v>86</v>
      </c>
      <c r="B9" s="104"/>
      <c r="C9" s="106"/>
      <c r="D9" s="104"/>
      <c r="E9" s="104"/>
      <c r="F9" s="17"/>
    </row>
    <row r="10" spans="1:7" ht="15.75">
      <c r="A10" s="245"/>
      <c r="B10" s="245"/>
      <c r="C10" s="245"/>
      <c r="D10" s="245"/>
      <c r="E10" s="245"/>
    </row>
    <row r="11" spans="1:7" ht="15.75" customHeight="1">
      <c r="A11" s="249"/>
      <c r="B11" s="249"/>
      <c r="C11" s="249"/>
      <c r="D11" s="249"/>
      <c r="E11" s="249"/>
    </row>
    <row r="12" spans="1:7" ht="15.75" customHeight="1">
      <c r="A12" s="100"/>
      <c r="B12" s="100"/>
      <c r="C12" s="107" t="s">
        <v>99</v>
      </c>
      <c r="D12" s="100"/>
      <c r="E12" s="108"/>
    </row>
    <row r="13" spans="1:7" ht="15.75">
      <c r="A13" s="40"/>
      <c r="B13" s="40"/>
      <c r="C13" s="109" t="s">
        <v>131</v>
      </c>
      <c r="D13" s="40"/>
      <c r="E13" s="110" t="s">
        <v>82</v>
      </c>
    </row>
    <row r="14" spans="1:7" ht="15.75">
      <c r="A14" s="111" t="s">
        <v>83</v>
      </c>
      <c r="B14" s="112"/>
      <c r="C14" s="42">
        <v>2019</v>
      </c>
      <c r="D14" s="113"/>
      <c r="E14" s="44">
        <v>2018</v>
      </c>
    </row>
    <row r="15" spans="1:7" ht="9.9499999999999993" customHeight="1">
      <c r="A15" s="40"/>
      <c r="B15" s="40"/>
      <c r="C15" s="98"/>
      <c r="D15" s="40"/>
      <c r="E15" s="40"/>
    </row>
    <row r="16" spans="1:7" ht="15.75">
      <c r="A16" s="40" t="s">
        <v>5</v>
      </c>
      <c r="B16" s="40"/>
      <c r="C16" s="98"/>
      <c r="D16" s="40"/>
      <c r="E16" s="40"/>
    </row>
    <row r="17" spans="1:5" ht="15.75">
      <c r="A17" s="40"/>
      <c r="B17" s="40" t="s">
        <v>28</v>
      </c>
      <c r="C17" s="114">
        <v>49674</v>
      </c>
      <c r="D17" s="115"/>
      <c r="E17" s="116">
        <v>53119</v>
      </c>
    </row>
    <row r="18" spans="1:5" ht="15.75">
      <c r="A18" s="40"/>
      <c r="B18" s="40" t="s">
        <v>29</v>
      </c>
      <c r="C18" s="117">
        <v>130842</v>
      </c>
      <c r="D18" s="115"/>
      <c r="E18" s="118">
        <v>131117</v>
      </c>
    </row>
    <row r="19" spans="1:5" ht="15.75">
      <c r="A19" s="40"/>
      <c r="B19" s="40" t="s">
        <v>71</v>
      </c>
      <c r="C19" s="117">
        <v>118271</v>
      </c>
      <c r="D19" s="115"/>
      <c r="E19" s="118">
        <v>108291</v>
      </c>
    </row>
    <row r="20" spans="1:5" ht="15.75">
      <c r="A20" s="40"/>
      <c r="B20" s="40" t="s">
        <v>100</v>
      </c>
      <c r="C20" s="117">
        <v>4112</v>
      </c>
      <c r="D20" s="115"/>
      <c r="E20" s="118">
        <v>4084</v>
      </c>
    </row>
    <row r="21" spans="1:5" ht="15.75">
      <c r="A21" s="40"/>
      <c r="B21" s="40" t="s">
        <v>30</v>
      </c>
      <c r="C21" s="119">
        <v>21843</v>
      </c>
      <c r="D21" s="115"/>
      <c r="E21" s="120">
        <v>24237</v>
      </c>
    </row>
    <row r="22" spans="1:5" ht="15.75">
      <c r="A22" s="40" t="s">
        <v>6</v>
      </c>
      <c r="B22" s="40"/>
      <c r="C22" s="119">
        <f>SUM(C17:C21)</f>
        <v>324742</v>
      </c>
      <c r="D22" s="115"/>
      <c r="E22" s="120">
        <f>SUM(E17:E21)</f>
        <v>320848</v>
      </c>
    </row>
    <row r="23" spans="1:5" ht="9.9499999999999993" customHeight="1">
      <c r="A23" s="40"/>
      <c r="B23" s="40"/>
      <c r="C23" s="117"/>
      <c r="D23" s="40"/>
      <c r="E23" s="118"/>
    </row>
    <row r="24" spans="1:5" ht="15.75" hidden="1">
      <c r="A24" s="40"/>
      <c r="B24" s="40" t="s">
        <v>55</v>
      </c>
      <c r="C24" s="117">
        <v>125431</v>
      </c>
      <c r="D24" s="115"/>
      <c r="E24" s="118">
        <v>125431</v>
      </c>
    </row>
    <row r="25" spans="1:5" ht="15.75" hidden="1">
      <c r="A25" s="40"/>
      <c r="B25" s="40" t="s">
        <v>31</v>
      </c>
      <c r="C25" s="119">
        <v>-98195</v>
      </c>
      <c r="D25" s="115"/>
      <c r="E25" s="120">
        <v>-98195</v>
      </c>
    </row>
    <row r="26" spans="1:5" ht="15.75">
      <c r="A26" s="40" t="s">
        <v>7</v>
      </c>
      <c r="B26" s="40"/>
      <c r="C26" s="119">
        <v>32361</v>
      </c>
      <c r="D26" s="115"/>
      <c r="E26" s="120">
        <v>34303</v>
      </c>
    </row>
    <row r="27" spans="1:5" ht="9.9499999999999993" customHeight="1">
      <c r="A27" s="40"/>
      <c r="B27" s="40"/>
      <c r="C27" s="117"/>
      <c r="D27" s="40"/>
      <c r="E27" s="118"/>
    </row>
    <row r="28" spans="1:5" ht="15.75" customHeight="1">
      <c r="A28" s="121" t="s">
        <v>24</v>
      </c>
      <c r="B28" s="121"/>
      <c r="C28" s="117"/>
      <c r="D28" s="40"/>
      <c r="E28" s="118"/>
    </row>
    <row r="29" spans="1:5" ht="15.75" customHeight="1">
      <c r="A29" s="121"/>
      <c r="B29" s="241" t="s">
        <v>134</v>
      </c>
      <c r="C29" s="117">
        <v>103805</v>
      </c>
      <c r="D29" s="40"/>
      <c r="E29" s="242">
        <v>0</v>
      </c>
    </row>
    <row r="30" spans="1:5" ht="15.75" customHeight="1">
      <c r="A30" s="121"/>
      <c r="B30" s="121" t="s">
        <v>53</v>
      </c>
      <c r="C30" s="117">
        <v>97585</v>
      </c>
      <c r="D30" s="40"/>
      <c r="E30" s="118">
        <v>96890</v>
      </c>
    </row>
    <row r="31" spans="1:5" ht="15.75" customHeight="1">
      <c r="A31" s="121"/>
      <c r="B31" s="121" t="s">
        <v>56</v>
      </c>
      <c r="C31" s="117">
        <v>82983</v>
      </c>
      <c r="D31" s="40"/>
      <c r="E31" s="118">
        <v>85023</v>
      </c>
    </row>
    <row r="32" spans="1:5" ht="15.75" customHeight="1">
      <c r="A32" s="121"/>
      <c r="B32" s="121" t="s">
        <v>32</v>
      </c>
      <c r="C32" s="117">
        <v>69821</v>
      </c>
      <c r="D32" s="40"/>
      <c r="E32" s="118">
        <v>72210</v>
      </c>
    </row>
    <row r="33" spans="1:5" ht="15.75" customHeight="1">
      <c r="A33" s="121"/>
      <c r="B33" s="121" t="s">
        <v>67</v>
      </c>
      <c r="C33" s="117">
        <v>21258</v>
      </c>
      <c r="D33" s="40"/>
      <c r="E33" s="118">
        <v>22146</v>
      </c>
    </row>
    <row r="34" spans="1:5" ht="15.75" customHeight="1">
      <c r="A34" s="121"/>
      <c r="B34" s="121" t="s">
        <v>54</v>
      </c>
      <c r="C34" s="117">
        <v>71691</v>
      </c>
      <c r="D34" s="40"/>
      <c r="E34" s="118">
        <v>70022</v>
      </c>
    </row>
    <row r="35" spans="1:5" ht="15.75" customHeight="1">
      <c r="A35" s="122" t="s">
        <v>25</v>
      </c>
      <c r="B35" s="122"/>
      <c r="C35" s="123">
        <f>SUM(C29:C34)</f>
        <v>447143</v>
      </c>
      <c r="D35" s="115"/>
      <c r="E35" s="124">
        <f>SUM(E30:E34)</f>
        <v>346291</v>
      </c>
    </row>
    <row r="36" spans="1:5" ht="9.9499999999999993" customHeight="1">
      <c r="A36" s="40"/>
      <c r="B36" s="40"/>
      <c r="C36" s="98"/>
      <c r="D36" s="40"/>
      <c r="E36" s="40"/>
    </row>
    <row r="37" spans="1:5" ht="16.5" thickBot="1">
      <c r="A37" s="40" t="s">
        <v>8</v>
      </c>
      <c r="B37" s="40"/>
      <c r="C37" s="125">
        <f>C22+C26+C35</f>
        <v>804246</v>
      </c>
      <c r="D37" s="115"/>
      <c r="E37" s="126">
        <f>E22+E26+E35</f>
        <v>701442</v>
      </c>
    </row>
    <row r="38" spans="1:5" ht="9.9499999999999993" customHeight="1" thickTop="1">
      <c r="A38" s="40"/>
      <c r="B38" s="40"/>
      <c r="C38" s="98"/>
      <c r="D38" s="40"/>
      <c r="E38" s="40"/>
    </row>
    <row r="39" spans="1:5" ht="9.9499999999999993" customHeight="1">
      <c r="A39" s="40"/>
      <c r="B39" s="40"/>
      <c r="C39" s="98"/>
      <c r="D39" s="40"/>
      <c r="E39" s="40"/>
    </row>
    <row r="40" spans="1:5" ht="15.75">
      <c r="A40" s="111" t="s">
        <v>84</v>
      </c>
      <c r="B40" s="112"/>
      <c r="C40" s="98"/>
      <c r="D40" s="40"/>
      <c r="E40" s="40"/>
    </row>
    <row r="41" spans="1:5" ht="9.9499999999999993" customHeight="1">
      <c r="A41" s="40"/>
      <c r="B41" s="40"/>
      <c r="C41" s="98"/>
      <c r="D41" s="40"/>
      <c r="E41" s="40"/>
    </row>
    <row r="42" spans="1:5" ht="15.75">
      <c r="A42" s="40" t="s">
        <v>9</v>
      </c>
      <c r="B42" s="40"/>
      <c r="C42" s="98"/>
      <c r="D42" s="40"/>
      <c r="E42" s="40"/>
    </row>
    <row r="43" spans="1:5" ht="15.75">
      <c r="A43" s="40"/>
      <c r="B43" s="40" t="s">
        <v>33</v>
      </c>
      <c r="C43" s="127">
        <v>31558</v>
      </c>
      <c r="D43" s="128"/>
      <c r="E43" s="129">
        <v>23195</v>
      </c>
    </row>
    <row r="44" spans="1:5" ht="15.75">
      <c r="A44" s="40"/>
      <c r="B44" s="40" t="s">
        <v>34</v>
      </c>
      <c r="C44" s="130">
        <v>34954</v>
      </c>
      <c r="D44" s="131"/>
      <c r="E44" s="131">
        <v>37834</v>
      </c>
    </row>
    <row r="45" spans="1:5" ht="15.75">
      <c r="A45" s="40"/>
      <c r="B45" s="40" t="s">
        <v>135</v>
      </c>
      <c r="C45" s="130">
        <v>31660</v>
      </c>
      <c r="D45" s="131"/>
      <c r="E45" s="243">
        <v>0</v>
      </c>
    </row>
    <row r="46" spans="1:5" ht="15.75">
      <c r="A46" s="40"/>
      <c r="B46" s="40" t="s">
        <v>57</v>
      </c>
      <c r="C46" s="130">
        <v>58088</v>
      </c>
      <c r="D46" s="131"/>
      <c r="E46" s="131">
        <v>66530</v>
      </c>
    </row>
    <row r="47" spans="1:5" ht="15.75">
      <c r="A47" s="40"/>
      <c r="B47" s="121" t="s">
        <v>37</v>
      </c>
      <c r="C47" s="130">
        <v>13756</v>
      </c>
      <c r="D47" s="131"/>
      <c r="E47" s="131">
        <v>15246</v>
      </c>
    </row>
    <row r="48" spans="1:5" ht="15.75">
      <c r="A48" s="40"/>
      <c r="B48" s="40" t="s">
        <v>78</v>
      </c>
      <c r="C48" s="132">
        <v>4279</v>
      </c>
      <c r="D48" s="131"/>
      <c r="E48" s="133">
        <v>3145</v>
      </c>
    </row>
    <row r="49" spans="1:5" ht="15.75">
      <c r="A49" s="40"/>
      <c r="B49" s="40" t="s">
        <v>73</v>
      </c>
      <c r="C49" s="244">
        <v>0</v>
      </c>
      <c r="D49" s="131"/>
      <c r="E49" s="131">
        <v>15919</v>
      </c>
    </row>
    <row r="50" spans="1:5" ht="15.75">
      <c r="A50" s="40"/>
      <c r="B50" s="40" t="s">
        <v>69</v>
      </c>
      <c r="C50" s="130">
        <v>34110</v>
      </c>
      <c r="D50" s="131"/>
      <c r="E50" s="131">
        <v>32391</v>
      </c>
    </row>
    <row r="51" spans="1:5" ht="15.75">
      <c r="A51" s="40"/>
      <c r="B51" s="40" t="s">
        <v>35</v>
      </c>
      <c r="C51" s="130">
        <v>34032</v>
      </c>
      <c r="D51" s="131"/>
      <c r="E51" s="131">
        <v>30961</v>
      </c>
    </row>
    <row r="52" spans="1:5" ht="15.75">
      <c r="A52" s="40"/>
      <c r="B52" s="40" t="s">
        <v>136</v>
      </c>
      <c r="C52" s="134">
        <v>41</v>
      </c>
      <c r="D52" s="131"/>
      <c r="E52" s="135">
        <v>89</v>
      </c>
    </row>
    <row r="53" spans="1:5" ht="15.75">
      <c r="A53" s="40" t="s">
        <v>10</v>
      </c>
      <c r="B53" s="40"/>
      <c r="C53" s="134">
        <f>SUM(C43:C52)</f>
        <v>242478</v>
      </c>
      <c r="D53" s="131"/>
      <c r="E53" s="135">
        <f>SUM(E43:E52)</f>
        <v>225310</v>
      </c>
    </row>
    <row r="54" spans="1:5" ht="9.9499999999999993" customHeight="1">
      <c r="A54" s="40"/>
      <c r="B54" s="40"/>
      <c r="C54" s="130"/>
      <c r="D54" s="131"/>
      <c r="E54" s="131"/>
    </row>
    <row r="55" spans="1:5" ht="15.75" customHeight="1">
      <c r="A55" s="121" t="s">
        <v>26</v>
      </c>
      <c r="B55" s="121"/>
      <c r="C55" s="130"/>
      <c r="D55" s="131"/>
      <c r="E55" s="131"/>
    </row>
    <row r="56" spans="1:5" ht="15.75" customHeight="1">
      <c r="A56" s="121"/>
      <c r="B56" s="121" t="s">
        <v>137</v>
      </c>
      <c r="C56" s="130">
        <v>178508</v>
      </c>
      <c r="D56" s="131"/>
      <c r="E56" s="131">
        <v>167126</v>
      </c>
    </row>
    <row r="57" spans="1:5" ht="15.75" customHeight="1">
      <c r="A57" s="121"/>
      <c r="B57" s="121" t="s">
        <v>135</v>
      </c>
      <c r="C57" s="130">
        <v>87043</v>
      </c>
      <c r="D57" s="131"/>
      <c r="E57" s="243">
        <v>0</v>
      </c>
    </row>
    <row r="58" spans="1:5" ht="15.75" customHeight="1">
      <c r="A58" s="121"/>
      <c r="B58" s="121" t="s">
        <v>36</v>
      </c>
      <c r="C58" s="130">
        <v>20385</v>
      </c>
      <c r="D58" s="131"/>
      <c r="E58" s="131">
        <v>21713</v>
      </c>
    </row>
    <row r="59" spans="1:5" ht="15.75" customHeight="1">
      <c r="A59" s="121"/>
      <c r="B59" s="121" t="s">
        <v>96</v>
      </c>
      <c r="C59" s="130">
        <v>73105</v>
      </c>
      <c r="D59" s="131"/>
      <c r="E59" s="131">
        <v>74323</v>
      </c>
    </row>
    <row r="60" spans="1:5" ht="15.75" customHeight="1">
      <c r="A60" s="121"/>
      <c r="B60" s="121" t="s">
        <v>58</v>
      </c>
      <c r="C60" s="130">
        <v>31096</v>
      </c>
      <c r="D60" s="131"/>
      <c r="E60" s="131">
        <v>32024</v>
      </c>
    </row>
    <row r="61" spans="1:5" ht="15.75">
      <c r="A61" s="122" t="s">
        <v>27</v>
      </c>
      <c r="B61" s="122"/>
      <c r="C61" s="136">
        <f>SUM(C56:C60)</f>
        <v>390137</v>
      </c>
      <c r="D61" s="131"/>
      <c r="E61" s="137">
        <f>SUM(E56:E60)</f>
        <v>295186</v>
      </c>
    </row>
    <row r="62" spans="1:5" ht="15.75">
      <c r="A62" s="122"/>
      <c r="B62" s="122"/>
      <c r="C62" s="207"/>
      <c r="D62" s="131"/>
      <c r="E62" s="208"/>
    </row>
    <row r="63" spans="1:5" ht="15.75">
      <c r="A63" s="40" t="s">
        <v>114</v>
      </c>
      <c r="B63" s="40"/>
      <c r="C63" s="210">
        <v>5123</v>
      </c>
      <c r="D63" s="131"/>
      <c r="E63" s="214">
        <v>5500</v>
      </c>
    </row>
    <row r="64" spans="1:5" ht="9.9499999999999993" customHeight="1">
      <c r="A64" s="40"/>
      <c r="B64" s="40"/>
      <c r="C64" s="117"/>
      <c r="D64" s="118"/>
      <c r="E64" s="118"/>
    </row>
    <row r="65" spans="1:5" ht="15.75" customHeight="1">
      <c r="A65" s="40" t="s">
        <v>11</v>
      </c>
      <c r="B65" s="40"/>
      <c r="C65" s="117"/>
      <c r="D65" s="118"/>
      <c r="E65" s="118"/>
    </row>
    <row r="66" spans="1:5" ht="15.75">
      <c r="A66" s="40"/>
      <c r="B66" s="40" t="s">
        <v>38</v>
      </c>
      <c r="C66" s="117">
        <v>30621</v>
      </c>
      <c r="D66" s="118"/>
      <c r="E66" s="118">
        <v>30927</v>
      </c>
    </row>
    <row r="67" spans="1:5" ht="15.75">
      <c r="A67" s="40"/>
      <c r="B67" s="40" t="s">
        <v>39</v>
      </c>
      <c r="C67" s="117">
        <v>23031</v>
      </c>
      <c r="D67" s="118"/>
      <c r="E67" s="118">
        <v>24408</v>
      </c>
    </row>
    <row r="68" spans="1:5" ht="15.75">
      <c r="A68" s="40"/>
      <c r="B68" s="40" t="s">
        <v>40</v>
      </c>
      <c r="C68" s="117">
        <v>58321</v>
      </c>
      <c r="D68" s="118"/>
      <c r="E68" s="118">
        <v>58793</v>
      </c>
    </row>
    <row r="69" spans="1:5" ht="15.75">
      <c r="A69" s="40"/>
      <c r="B69" s="40" t="s">
        <v>41</v>
      </c>
      <c r="C69" s="117">
        <v>261814</v>
      </c>
      <c r="D69" s="118"/>
      <c r="E69" s="118">
        <v>273607</v>
      </c>
    </row>
    <row r="70" spans="1:5" ht="15.75">
      <c r="A70" s="40"/>
      <c r="B70" s="40" t="s">
        <v>42</v>
      </c>
      <c r="C70" s="119">
        <v>-211374</v>
      </c>
      <c r="D70" s="118"/>
      <c r="E70" s="120">
        <v>-216447</v>
      </c>
    </row>
    <row r="71" spans="1:5" ht="15.75">
      <c r="A71" s="40" t="s">
        <v>81</v>
      </c>
      <c r="B71" s="102"/>
      <c r="C71" s="138">
        <f>SUM(C66:C70)</f>
        <v>162413</v>
      </c>
      <c r="D71" s="118"/>
      <c r="E71" s="139">
        <f>SUM(E66:E70)</f>
        <v>171288</v>
      </c>
    </row>
    <row r="72" spans="1:5" ht="15.75">
      <c r="A72" s="40" t="s">
        <v>62</v>
      </c>
      <c r="B72" s="40"/>
      <c r="C72" s="140">
        <v>4095</v>
      </c>
      <c r="D72" s="118"/>
      <c r="E72" s="141">
        <v>4158</v>
      </c>
    </row>
    <row r="73" spans="1:5" ht="15.75">
      <c r="A73" s="40" t="s">
        <v>12</v>
      </c>
      <c r="B73" s="40"/>
      <c r="C73" s="119">
        <f>SUM(C71:C72)</f>
        <v>166508</v>
      </c>
      <c r="D73" s="118"/>
      <c r="E73" s="120">
        <f>SUM(E71:E72)</f>
        <v>175446</v>
      </c>
    </row>
    <row r="74" spans="1:5" ht="12.75" customHeight="1">
      <c r="A74" s="40"/>
      <c r="B74" s="40"/>
      <c r="C74" s="98"/>
      <c r="D74" s="40"/>
      <c r="E74" s="40"/>
    </row>
    <row r="75" spans="1:5" ht="16.5" thickBot="1">
      <c r="A75" s="40" t="s">
        <v>13</v>
      </c>
      <c r="B75" s="40"/>
      <c r="C75" s="142">
        <f>C53+C63+C61+C73</f>
        <v>804246</v>
      </c>
      <c r="D75" s="115"/>
      <c r="E75" s="143">
        <f>E53+E63+E61+E73</f>
        <v>701442</v>
      </c>
    </row>
    <row r="76" spans="1:5" ht="16.5" thickTop="1">
      <c r="A76" s="40"/>
      <c r="B76" s="40"/>
      <c r="C76" s="104"/>
      <c r="D76" s="104"/>
      <c r="E76" s="104"/>
    </row>
    <row r="77" spans="1:5">
      <c r="A77" s="4"/>
      <c r="B77" s="17"/>
      <c r="C77" s="2"/>
      <c r="D77" s="2"/>
      <c r="E77" s="2"/>
    </row>
    <row r="80" spans="1:5" ht="15.75">
      <c r="B80" s="3"/>
      <c r="C80" s="18"/>
      <c r="D80" s="19"/>
      <c r="E80" s="19"/>
    </row>
    <row r="95" spans="14:15">
      <c r="N95" s="20"/>
      <c r="O95" s="20"/>
    </row>
    <row r="96" spans="14:15">
      <c r="N96" s="20"/>
      <c r="O96" s="20"/>
    </row>
    <row r="97" spans="14:15">
      <c r="N97" s="20"/>
      <c r="O97" s="20"/>
    </row>
    <row r="98" spans="14:15">
      <c r="N98" s="20"/>
      <c r="O98" s="20"/>
    </row>
    <row r="99" spans="14:15">
      <c r="N99" s="21"/>
      <c r="O99" s="21"/>
    </row>
    <row r="203" spans="13:19">
      <c r="M203" s="20"/>
      <c r="N203" s="20"/>
      <c r="R203" s="20"/>
      <c r="S203" s="20"/>
    </row>
    <row r="204" spans="13:19">
      <c r="M204" s="20"/>
      <c r="N204" s="20"/>
      <c r="R204" s="20"/>
      <c r="S204" s="20"/>
    </row>
    <row r="205" spans="13:19">
      <c r="M205" s="20"/>
      <c r="N205" s="20"/>
      <c r="R205" s="20"/>
      <c r="S205" s="20"/>
    </row>
    <row r="206" spans="13:19">
      <c r="M206" s="20"/>
      <c r="N206" s="20"/>
      <c r="R206" s="20"/>
      <c r="S206" s="20"/>
    </row>
    <row r="207" spans="13:19">
      <c r="M207" s="22"/>
      <c r="N207" s="22"/>
      <c r="R207" s="22"/>
      <c r="S207" s="22"/>
    </row>
    <row r="265" spans="13:18">
      <c r="O265" s="20"/>
      <c r="P265" s="20"/>
      <c r="Q265" s="23"/>
    </row>
    <row r="267" spans="13:18">
      <c r="M267" s="23"/>
      <c r="O267" s="20"/>
      <c r="P267" s="20"/>
      <c r="Q267" s="20"/>
      <c r="R267" s="23"/>
    </row>
    <row r="268" spans="13:18">
      <c r="M268" s="23"/>
      <c r="O268" s="20"/>
      <c r="P268" s="20"/>
      <c r="Q268" s="20"/>
      <c r="R268" s="23"/>
    </row>
    <row r="269" spans="13:18">
      <c r="M269" s="23"/>
      <c r="O269" s="20"/>
      <c r="P269" s="20"/>
      <c r="Q269" s="20"/>
      <c r="R269" s="23"/>
    </row>
    <row r="270" spans="13:18">
      <c r="M270" s="23"/>
      <c r="O270" s="20"/>
      <c r="P270" s="20"/>
      <c r="Q270" s="20"/>
      <c r="R270" s="23"/>
    </row>
    <row r="271" spans="13:18">
      <c r="M271" s="23"/>
      <c r="O271" s="20"/>
      <c r="P271" s="20"/>
      <c r="Q271" s="20"/>
      <c r="R271" s="23"/>
    </row>
    <row r="272" spans="13:18">
      <c r="M272" s="23"/>
      <c r="O272" s="20"/>
      <c r="P272" s="20"/>
      <c r="Q272" s="20"/>
      <c r="R272" s="23"/>
    </row>
    <row r="273" spans="13:18">
      <c r="M273" s="23"/>
      <c r="O273" s="20"/>
      <c r="P273" s="20"/>
      <c r="Q273" s="20"/>
      <c r="R273" s="23"/>
    </row>
    <row r="274" spans="13:18">
      <c r="M274" s="23"/>
      <c r="O274" s="20"/>
      <c r="P274" s="20"/>
      <c r="Q274" s="20"/>
      <c r="R274" s="23"/>
    </row>
    <row r="275" spans="13:18">
      <c r="M275" s="23"/>
      <c r="O275" s="20"/>
      <c r="P275" s="20"/>
      <c r="Q275" s="20"/>
      <c r="R275" s="23"/>
    </row>
    <row r="276" spans="13:18">
      <c r="M276" s="23"/>
      <c r="O276" s="20"/>
      <c r="P276" s="20"/>
      <c r="Q276" s="20"/>
      <c r="R276" s="23"/>
    </row>
    <row r="277" spans="13:18">
      <c r="M277" s="23"/>
      <c r="O277" s="20"/>
      <c r="P277" s="20"/>
      <c r="Q277" s="20"/>
      <c r="R277" s="23"/>
    </row>
    <row r="278" spans="13:18">
      <c r="M278" s="23"/>
      <c r="O278" s="20"/>
      <c r="P278" s="20"/>
      <c r="Q278" s="20"/>
      <c r="R278" s="23"/>
    </row>
    <row r="279" spans="13:18">
      <c r="M279" s="23"/>
      <c r="O279" s="20"/>
      <c r="P279" s="20"/>
      <c r="Q279" s="20"/>
      <c r="R279" s="23"/>
    </row>
    <row r="280" spans="13:18">
      <c r="M280" s="23"/>
      <c r="O280" s="20"/>
      <c r="P280" s="20"/>
      <c r="Q280" s="20"/>
      <c r="R280" s="23"/>
    </row>
    <row r="281" spans="13:18">
      <c r="M281" s="23"/>
      <c r="O281" s="20"/>
      <c r="P281" s="20"/>
      <c r="Q281" s="20"/>
      <c r="R281" s="23"/>
    </row>
    <row r="282" spans="13:18">
      <c r="M282" s="23"/>
      <c r="O282" s="20"/>
      <c r="P282" s="20"/>
      <c r="Q282" s="20"/>
      <c r="R282" s="23"/>
    </row>
    <row r="283" spans="13:18">
      <c r="M283" s="23"/>
      <c r="O283" s="20"/>
      <c r="P283" s="20"/>
      <c r="Q283" s="20"/>
      <c r="R283" s="23"/>
    </row>
    <row r="284" spans="13:18">
      <c r="M284" s="23"/>
      <c r="O284" s="20"/>
      <c r="P284" s="20"/>
      <c r="Q284" s="20"/>
      <c r="R284" s="23"/>
    </row>
    <row r="285" spans="13:18">
      <c r="M285" s="23"/>
      <c r="O285" s="20"/>
      <c r="P285" s="20"/>
      <c r="Q285" s="20"/>
      <c r="R285" s="23"/>
    </row>
    <row r="286" spans="13:18">
      <c r="M286" s="23"/>
      <c r="O286" s="20"/>
      <c r="P286" s="20"/>
      <c r="Q286" s="20"/>
      <c r="R286" s="23"/>
    </row>
    <row r="288" spans="13:18">
      <c r="M288" s="23"/>
      <c r="O288" s="20"/>
      <c r="P288" s="20"/>
      <c r="Q288" s="20"/>
      <c r="R288" s="23"/>
    </row>
    <row r="293" spans="13:18">
      <c r="M293" s="23"/>
      <c r="O293" s="20"/>
      <c r="P293" s="20"/>
      <c r="Q293" s="20"/>
      <c r="R293" s="23"/>
    </row>
    <row r="294" spans="13:18">
      <c r="O294" s="20"/>
      <c r="P294" s="20"/>
      <c r="Q294" s="20"/>
    </row>
    <row r="295" spans="13:18">
      <c r="M295" s="23"/>
      <c r="O295" s="20"/>
      <c r="P295" s="20"/>
      <c r="Q295" s="20"/>
      <c r="R295" s="23"/>
    </row>
    <row r="296" spans="13:18">
      <c r="O296" s="20"/>
      <c r="P296" s="20"/>
      <c r="Q296" s="20"/>
    </row>
    <row r="297" spans="13:18">
      <c r="M297" s="23"/>
      <c r="O297" s="20"/>
      <c r="P297" s="20"/>
      <c r="Q297" s="20"/>
      <c r="R297" s="23"/>
    </row>
    <row r="298" spans="13:18">
      <c r="O298" s="20"/>
      <c r="P298" s="20"/>
      <c r="Q298" s="20"/>
    </row>
    <row r="299" spans="13:18">
      <c r="M299" s="23"/>
      <c r="O299" s="20"/>
      <c r="P299" s="20"/>
      <c r="Q299" s="20"/>
      <c r="R299" s="23"/>
    </row>
    <row r="303" spans="13:18">
      <c r="M303" s="23"/>
      <c r="O303" s="20"/>
      <c r="P303" s="20"/>
      <c r="Q303" s="20"/>
      <c r="R303" s="23"/>
    </row>
  </sheetData>
  <mergeCells count="4">
    <mergeCell ref="A11:E11"/>
    <mergeCell ref="A3:E3"/>
    <mergeCell ref="A10:E10"/>
    <mergeCell ref="A8:E8"/>
  </mergeCells>
  <phoneticPr fontId="0" type="noConversion"/>
  <printOptions horizontalCentered="1"/>
  <pageMargins left="0.5" right="0.5" top="0.75" bottom="0.55000000000000004" header="0.5" footer="0.4"/>
  <pageSetup scale="63" orientation="portrait" r:id="rId1"/>
  <headerFooter alignWithMargins="0">
    <oddFooter>&amp;C&amp;"Arial,Regular"Page 14 of 17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showOutlineSymbols="0" topLeftCell="A16" zoomScaleNormal="100" workbookViewId="0">
      <selection activeCell="J18" sqref="J18"/>
    </sheetView>
  </sheetViews>
  <sheetFormatPr defaultColWidth="10.21875" defaultRowHeight="15"/>
  <cols>
    <col min="1" max="1" width="30.77734375" style="12" customWidth="1"/>
    <col min="2" max="3" width="9.77734375" style="12" customWidth="1"/>
    <col min="4" max="4" width="8.33203125" style="12" bestFit="1" customWidth="1"/>
    <col min="5" max="6" width="10.77734375" style="12" customWidth="1"/>
    <col min="7" max="7" width="8.33203125" style="12" customWidth="1"/>
    <col min="8" max="9" width="10.77734375" style="12" customWidth="1"/>
    <col min="10" max="10" width="8.33203125" style="12" customWidth="1"/>
    <col min="11" max="11" width="6.109375" style="12" customWidth="1"/>
    <col min="12" max="12" width="10.88671875" style="12" hidden="1" customWidth="1"/>
    <col min="13" max="13" width="8.77734375" style="12" hidden="1" customWidth="1"/>
    <col min="14" max="14" width="3.77734375" style="12" customWidth="1"/>
    <col min="15" max="16384" width="10.21875" style="12"/>
  </cols>
  <sheetData>
    <row r="1" spans="1:14" ht="79.5" customHeight="1">
      <c r="H1"/>
    </row>
    <row r="2" spans="1:14" ht="15.75">
      <c r="A2" s="252" t="s">
        <v>15</v>
      </c>
      <c r="B2" s="252"/>
      <c r="C2" s="252"/>
      <c r="D2" s="252"/>
      <c r="E2" s="252"/>
      <c r="F2" s="252"/>
      <c r="G2" s="252"/>
      <c r="H2" s="252"/>
      <c r="I2" s="252"/>
      <c r="J2" s="252"/>
      <c r="K2" s="34"/>
      <c r="L2" s="34"/>
      <c r="M2" s="34"/>
    </row>
    <row r="3" spans="1:14" ht="15.75">
      <c r="A3" s="252" t="s">
        <v>138</v>
      </c>
      <c r="B3" s="252"/>
      <c r="C3" s="252"/>
      <c r="D3" s="252"/>
      <c r="E3" s="252"/>
      <c r="F3" s="252"/>
      <c r="G3" s="252"/>
      <c r="H3" s="252"/>
      <c r="I3" s="252"/>
      <c r="J3" s="252"/>
      <c r="K3" s="35"/>
      <c r="L3" s="35"/>
      <c r="M3" s="35"/>
    </row>
    <row r="4" spans="1:14" ht="15.75">
      <c r="A4" s="253" t="s">
        <v>44</v>
      </c>
      <c r="B4" s="253"/>
      <c r="C4" s="253"/>
      <c r="D4" s="253"/>
      <c r="E4" s="253"/>
      <c r="F4" s="253"/>
      <c r="G4" s="253"/>
      <c r="H4" s="253"/>
      <c r="I4" s="253"/>
      <c r="J4" s="253"/>
      <c r="K4" s="36"/>
      <c r="L4" s="36"/>
      <c r="M4" s="36"/>
      <c r="N4" s="13"/>
    </row>
    <row r="5" spans="1:14" ht="15.75">
      <c r="A5" s="254" t="s">
        <v>51</v>
      </c>
      <c r="B5" s="254"/>
      <c r="C5" s="254"/>
      <c r="D5" s="254"/>
      <c r="E5" s="254"/>
      <c r="F5" s="254"/>
      <c r="G5" s="254"/>
      <c r="H5" s="254"/>
      <c r="I5" s="254"/>
      <c r="J5" s="254"/>
      <c r="K5" s="33"/>
      <c r="L5" s="33"/>
      <c r="M5" s="33"/>
    </row>
    <row r="6" spans="1:14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33"/>
      <c r="L6" s="33"/>
      <c r="M6" s="33"/>
    </row>
    <row r="7" spans="1:14" ht="15.75">
      <c r="A7" s="255" t="s">
        <v>129</v>
      </c>
      <c r="B7" s="255"/>
      <c r="C7" s="255"/>
      <c r="D7" s="255"/>
      <c r="E7" s="255"/>
      <c r="F7" s="255"/>
      <c r="G7" s="255"/>
      <c r="H7" s="255"/>
      <c r="I7" s="255"/>
      <c r="J7" s="255"/>
      <c r="K7" s="33"/>
      <c r="L7" s="33"/>
      <c r="M7" s="33"/>
    </row>
    <row r="8" spans="1:14" ht="15.75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33"/>
      <c r="L8" s="33"/>
      <c r="M8" s="33"/>
    </row>
    <row r="9" spans="1:14" ht="32.25" customHeight="1">
      <c r="A9" s="72"/>
      <c r="B9" s="251" t="s">
        <v>117</v>
      </c>
      <c r="C9" s="251"/>
      <c r="D9" s="145" t="s">
        <v>48</v>
      </c>
      <c r="E9" s="251" t="s">
        <v>118</v>
      </c>
      <c r="F9" s="251"/>
      <c r="G9" s="145" t="s">
        <v>48</v>
      </c>
      <c r="H9" s="251" t="s">
        <v>119</v>
      </c>
      <c r="I9" s="251"/>
      <c r="J9" s="145" t="s">
        <v>48</v>
      </c>
      <c r="K9" s="33"/>
      <c r="L9" s="33"/>
      <c r="M9" s="33"/>
    </row>
    <row r="10" spans="1:14" ht="16.5" thickBot="1">
      <c r="A10" s="146"/>
      <c r="B10" s="147">
        <v>2019</v>
      </c>
      <c r="C10" s="148">
        <v>2018</v>
      </c>
      <c r="D10" s="148" t="s">
        <v>49</v>
      </c>
      <c r="E10" s="147">
        <v>2019</v>
      </c>
      <c r="F10" s="148">
        <v>2018</v>
      </c>
      <c r="G10" s="148" t="s">
        <v>49</v>
      </c>
      <c r="H10" s="147">
        <v>2019</v>
      </c>
      <c r="I10" s="148">
        <v>2018</v>
      </c>
      <c r="J10" s="148" t="s">
        <v>49</v>
      </c>
      <c r="K10" s="33"/>
      <c r="L10" s="33"/>
      <c r="M10" s="33"/>
    </row>
    <row r="11" spans="1:14" ht="16.5" thickTop="1">
      <c r="A11" s="72"/>
      <c r="B11" s="149"/>
      <c r="C11" s="144"/>
      <c r="D11" s="144"/>
      <c r="E11" s="150"/>
      <c r="F11" s="151"/>
      <c r="G11" s="151"/>
      <c r="H11" s="149"/>
      <c r="I11" s="144"/>
      <c r="J11" s="144"/>
      <c r="K11" s="33"/>
      <c r="L11" s="33"/>
      <c r="M11" s="33"/>
    </row>
    <row r="12" spans="1:14" ht="15.75">
      <c r="A12" s="152" t="s">
        <v>21</v>
      </c>
      <c r="B12" s="153">
        <v>97794</v>
      </c>
      <c r="C12" s="154">
        <v>100237</v>
      </c>
      <c r="D12" s="215">
        <f>(B12-C12)/C12</f>
        <v>-2.4372237796422478E-2</v>
      </c>
      <c r="E12" s="153">
        <v>83319</v>
      </c>
      <c r="F12" s="154">
        <v>90446</v>
      </c>
      <c r="G12" s="215">
        <f>(E12-F12)/F12</f>
        <v>-7.8798399044733874E-2</v>
      </c>
      <c r="H12" s="153">
        <v>65945</v>
      </c>
      <c r="I12" s="154">
        <v>82421</v>
      </c>
      <c r="J12" s="215">
        <f>(H12-I12)/I12</f>
        <v>-0.19990051079215249</v>
      </c>
      <c r="K12" s="33"/>
      <c r="L12" s="33"/>
      <c r="M12" s="33"/>
    </row>
    <row r="13" spans="1:14" ht="15.75">
      <c r="A13" s="72"/>
      <c r="B13" s="79"/>
      <c r="C13" s="72"/>
      <c r="D13" s="216"/>
      <c r="E13" s="79"/>
      <c r="F13" s="72"/>
      <c r="G13" s="216"/>
      <c r="H13" s="79"/>
      <c r="I13" s="72"/>
      <c r="J13" s="216"/>
      <c r="K13" s="33"/>
      <c r="L13" s="33"/>
      <c r="M13" s="33"/>
    </row>
    <row r="14" spans="1:14" ht="31.5">
      <c r="A14" s="155" t="s">
        <v>97</v>
      </c>
      <c r="B14" s="156">
        <v>58381</v>
      </c>
      <c r="C14" s="157">
        <v>58718</v>
      </c>
      <c r="D14" s="216">
        <f>(B14-C14)/C14</f>
        <v>-5.7392962975578183E-3</v>
      </c>
      <c r="E14" s="158">
        <v>55901</v>
      </c>
      <c r="F14" s="159">
        <v>60670</v>
      </c>
      <c r="G14" s="216">
        <f>(E14-F14)/F14</f>
        <v>-7.86055711224658E-2</v>
      </c>
      <c r="H14" s="158">
        <v>34958</v>
      </c>
      <c r="I14" s="159">
        <v>43664</v>
      </c>
      <c r="J14" s="216">
        <f>(H14-I14)/I14</f>
        <v>-0.19938622205936241</v>
      </c>
      <c r="K14" s="33"/>
      <c r="L14" s="33"/>
      <c r="M14" s="33"/>
    </row>
    <row r="15" spans="1:14" ht="15.75">
      <c r="A15" s="160" t="s">
        <v>61</v>
      </c>
      <c r="B15" s="217">
        <f>+B14/B12</f>
        <v>0.59697936478720581</v>
      </c>
      <c r="C15" s="218">
        <f>+C14/C12</f>
        <v>0.58579167373325214</v>
      </c>
      <c r="D15" s="219"/>
      <c r="E15" s="220">
        <f>+E14/E12</f>
        <v>0.67092739951271618</v>
      </c>
      <c r="F15" s="221">
        <f>+F14/F12</f>
        <v>0.67078698892156641</v>
      </c>
      <c r="G15" s="219"/>
      <c r="H15" s="220">
        <f>+H14/H12</f>
        <v>0.53010842368640532</v>
      </c>
      <c r="I15" s="221">
        <f>+I14/I12</f>
        <v>0.52976789895778986</v>
      </c>
      <c r="J15" s="219"/>
      <c r="K15" s="33"/>
      <c r="L15" s="33"/>
      <c r="M15" s="33"/>
    </row>
    <row r="16" spans="1:14" ht="15.75">
      <c r="A16" s="72"/>
      <c r="B16" s="161"/>
      <c r="C16" s="162"/>
      <c r="D16" s="216"/>
      <c r="E16" s="161"/>
      <c r="F16" s="162"/>
      <c r="G16" s="216"/>
      <c r="H16" s="161"/>
      <c r="I16" s="162"/>
      <c r="J16" s="216"/>
      <c r="K16" s="33"/>
      <c r="L16" s="33"/>
      <c r="M16" s="33"/>
    </row>
    <row r="17" spans="1:14" ht="47.25">
      <c r="A17" s="163" t="s">
        <v>98</v>
      </c>
      <c r="B17" s="158">
        <f>13950+18730</f>
        <v>32680</v>
      </c>
      <c r="C17" s="159">
        <f>15113+18579</f>
        <v>33692</v>
      </c>
      <c r="D17" s="216">
        <f>(B17-C17)/C17</f>
        <v>-3.0036803989077526E-2</v>
      </c>
      <c r="E17" s="158">
        <f>10341+17390</f>
        <v>27731</v>
      </c>
      <c r="F17" s="159">
        <f>11830+16801</f>
        <v>28631</v>
      </c>
      <c r="G17" s="216">
        <f>(E17-F17)/F17</f>
        <v>-3.143445915266669E-2</v>
      </c>
      <c r="H17" s="158">
        <f>8546+10246</f>
        <v>18792</v>
      </c>
      <c r="I17" s="159">
        <f>11899+16834</f>
        <v>28733</v>
      </c>
      <c r="J17" s="216">
        <f>(H17-I17)/I17</f>
        <v>-0.3459784916298333</v>
      </c>
      <c r="K17" s="33"/>
      <c r="L17" s="33"/>
      <c r="M17" s="33"/>
    </row>
    <row r="18" spans="1:14" ht="15.75">
      <c r="A18" s="160" t="s">
        <v>61</v>
      </c>
      <c r="B18" s="222">
        <f>+B17/B12</f>
        <v>0.33417183058265332</v>
      </c>
      <c r="C18" s="223">
        <f>+C17/C12</f>
        <v>0.33612338757145566</v>
      </c>
      <c r="D18" s="224"/>
      <c r="E18" s="222">
        <f>+(E17/E12)</f>
        <v>0.33282924663042041</v>
      </c>
      <c r="F18" s="223">
        <f>+(F17/F12)</f>
        <v>0.31655352364947043</v>
      </c>
      <c r="G18" s="224"/>
      <c r="H18" s="222">
        <f>+H17/H12</f>
        <v>0.28496474334672833</v>
      </c>
      <c r="I18" s="223">
        <f>+I17/I12</f>
        <v>0.34861261086373618</v>
      </c>
      <c r="J18" s="224"/>
      <c r="K18" s="33"/>
      <c r="L18" s="33"/>
      <c r="M18" s="33"/>
    </row>
    <row r="19" spans="1:14" ht="15.75">
      <c r="A19" s="72"/>
      <c r="B19" s="161"/>
      <c r="C19" s="162"/>
      <c r="D19" s="216"/>
      <c r="E19" s="161"/>
      <c r="F19" s="162"/>
      <c r="G19" s="216"/>
      <c r="H19" s="161"/>
      <c r="I19" s="162"/>
      <c r="J19" s="216"/>
      <c r="K19" s="33"/>
      <c r="L19" s="33"/>
      <c r="M19" s="33"/>
    </row>
    <row r="20" spans="1:14" ht="15.75">
      <c r="A20" s="152" t="s">
        <v>47</v>
      </c>
      <c r="B20" s="164">
        <f>B14+B17</f>
        <v>91061</v>
      </c>
      <c r="C20" s="165">
        <f>C14+C17</f>
        <v>92410</v>
      </c>
      <c r="D20" s="215">
        <f>(B20-C20)/C20</f>
        <v>-1.4597987230819176E-2</v>
      </c>
      <c r="E20" s="164">
        <f>E14+E17</f>
        <v>83632</v>
      </c>
      <c r="F20" s="165">
        <f>F14+F17</f>
        <v>89301</v>
      </c>
      <c r="G20" s="215">
        <f>(E20-F20)/F20</f>
        <v>-6.3481931893259874E-2</v>
      </c>
      <c r="H20" s="164">
        <f>H14+H17</f>
        <v>53750</v>
      </c>
      <c r="I20" s="165">
        <f>I14+I17</f>
        <v>72397</v>
      </c>
      <c r="J20" s="215">
        <f>(H20-I20)/I20</f>
        <v>-0.25756592123983035</v>
      </c>
      <c r="K20" s="33"/>
      <c r="L20" s="33"/>
      <c r="M20" s="33"/>
    </row>
    <row r="21" spans="1:14" ht="15.75">
      <c r="A21" s="72"/>
      <c r="B21" s="161"/>
      <c r="C21" s="162"/>
      <c r="D21" s="216"/>
      <c r="E21" s="161"/>
      <c r="F21" s="162"/>
      <c r="G21" s="216"/>
      <c r="H21" s="161"/>
      <c r="I21" s="162"/>
      <c r="J21" s="216"/>
      <c r="K21" s="33"/>
      <c r="L21" s="33"/>
      <c r="M21" s="33"/>
    </row>
    <row r="22" spans="1:14" ht="15.75">
      <c r="A22" s="72" t="s">
        <v>120</v>
      </c>
      <c r="B22" s="166">
        <f>B12-B14-B17</f>
        <v>6733</v>
      </c>
      <c r="C22" s="167">
        <f>C12-C14-C17</f>
        <v>7827</v>
      </c>
      <c r="D22" s="216">
        <f>(B22-C22)/C22</f>
        <v>-0.13977258208764534</v>
      </c>
      <c r="E22" s="166">
        <f>E12-E14-E17</f>
        <v>-313</v>
      </c>
      <c r="F22" s="167">
        <f>F12-F14-F17</f>
        <v>1145</v>
      </c>
      <c r="G22" s="216">
        <f>(E22-F22)/F22</f>
        <v>-1.2733624454148471</v>
      </c>
      <c r="H22" s="166">
        <f>H12-H14-H17</f>
        <v>12195</v>
      </c>
      <c r="I22" s="167">
        <f>I12-I14-I17</f>
        <v>10024</v>
      </c>
      <c r="J22" s="216">
        <f>(H22-I22)/I22</f>
        <v>0.21658020750199522</v>
      </c>
      <c r="K22" s="33"/>
      <c r="L22" s="33"/>
      <c r="M22" s="33"/>
    </row>
    <row r="23" spans="1:14" ht="16.5" thickBot="1">
      <c r="A23" s="168" t="s">
        <v>61</v>
      </c>
      <c r="B23" s="225">
        <f>+B22/B12</f>
        <v>6.8848804630140911E-2</v>
      </c>
      <c r="C23" s="226">
        <f>+C22/C12</f>
        <v>7.8084938695292164E-2</v>
      </c>
      <c r="D23" s="169"/>
      <c r="E23" s="225">
        <f>+E22/E12</f>
        <v>-3.7566461431366195E-3</v>
      </c>
      <c r="F23" s="226">
        <f>+F22/F12</f>
        <v>1.2659487428963138E-2</v>
      </c>
      <c r="G23" s="169"/>
      <c r="H23" s="225">
        <f>+H22/H12</f>
        <v>0.18492683296686632</v>
      </c>
      <c r="I23" s="226">
        <f>+I22/I12</f>
        <v>0.12161949017847393</v>
      </c>
      <c r="J23" s="169"/>
      <c r="K23" s="33"/>
      <c r="L23" s="33"/>
      <c r="M23" s="33"/>
    </row>
    <row r="24" spans="1:14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33"/>
      <c r="L24" s="33"/>
      <c r="M24" s="33"/>
    </row>
    <row r="25" spans="1:14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33"/>
      <c r="L25" s="33"/>
      <c r="M25" s="33"/>
    </row>
    <row r="26" spans="1:14" ht="15.75">
      <c r="A26" s="72"/>
      <c r="B26" s="170"/>
      <c r="C26" s="170"/>
      <c r="D26" s="170"/>
      <c r="E26" s="170"/>
      <c r="F26" s="170"/>
      <c r="G26" s="170"/>
      <c r="H26" s="170"/>
      <c r="I26" s="170"/>
      <c r="J26" s="170"/>
      <c r="K26" s="15"/>
      <c r="L26" s="15"/>
      <c r="M26" s="15"/>
      <c r="N26" s="5"/>
    </row>
    <row r="27" spans="1:14" ht="15.75">
      <c r="A27" s="239" t="s">
        <v>128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4">
      <c r="A28" s="240" t="s">
        <v>139</v>
      </c>
    </row>
    <row r="29" spans="1:14">
      <c r="A29" s="239" t="s">
        <v>132</v>
      </c>
    </row>
    <row r="30" spans="1:14" ht="15.75">
      <c r="A30" s="73"/>
      <c r="B30" s="73"/>
      <c r="C30" s="73"/>
      <c r="D30" s="73"/>
      <c r="E30" s="73"/>
      <c r="F30" s="73"/>
      <c r="G30" s="73"/>
      <c r="H30" s="73"/>
      <c r="I30" s="73"/>
      <c r="J30" s="73"/>
    </row>
    <row r="31" spans="1:14">
      <c r="A31" s="14"/>
    </row>
  </sheetData>
  <mergeCells count="8">
    <mergeCell ref="B9:C9"/>
    <mergeCell ref="E9:F9"/>
    <mergeCell ref="H9:I9"/>
    <mergeCell ref="A2:J2"/>
    <mergeCell ref="A3:J3"/>
    <mergeCell ref="A4:J4"/>
    <mergeCell ref="A5:J5"/>
    <mergeCell ref="A7:J7"/>
  </mergeCells>
  <printOptions horizontalCentered="1"/>
  <pageMargins left="0.65" right="0.5" top="0.5" bottom="0.55000000000000004" header="0.5" footer="0.4"/>
  <pageSetup scale="60" orientation="landscape" r:id="rId1"/>
  <headerFooter>
    <oddFooter xml:space="preserve">&amp;C&amp;"Arial,Regular"Page 15 of 17&amp;"Times New Roman,Regular"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OutlineSymbols="0" topLeftCell="A16" zoomScaleNormal="100" workbookViewId="0"/>
  </sheetViews>
  <sheetFormatPr defaultColWidth="10.21875" defaultRowHeight="15"/>
  <cols>
    <col min="1" max="1" width="34.109375" style="12" customWidth="1"/>
    <col min="2" max="3" width="9.77734375" style="12" customWidth="1"/>
    <col min="4" max="4" width="8.33203125" style="12" bestFit="1" customWidth="1"/>
    <col min="5" max="6" width="10.77734375" style="12" customWidth="1"/>
    <col min="7" max="7" width="8.33203125" style="12" customWidth="1"/>
    <col min="8" max="9" width="10.77734375" style="12" customWidth="1"/>
    <col min="10" max="10" width="8.33203125" style="12" customWidth="1"/>
    <col min="11" max="11" width="6.109375" style="12" customWidth="1"/>
    <col min="12" max="12" width="10.88671875" style="12" hidden="1" customWidth="1"/>
    <col min="13" max="13" width="8.77734375" style="12" hidden="1" customWidth="1"/>
    <col min="14" max="14" width="3.77734375" style="12" customWidth="1"/>
    <col min="15" max="16384" width="10.21875" style="12"/>
  </cols>
  <sheetData>
    <row r="1" spans="1:14" ht="79.5" customHeight="1">
      <c r="H1"/>
    </row>
    <row r="2" spans="1:14" ht="15.75">
      <c r="A2" s="252" t="s">
        <v>15</v>
      </c>
      <c r="B2" s="252"/>
      <c r="C2" s="252"/>
      <c r="D2" s="252"/>
      <c r="E2" s="252"/>
      <c r="F2" s="252"/>
      <c r="G2" s="252"/>
      <c r="H2" s="252"/>
      <c r="I2" s="252"/>
      <c r="J2" s="252"/>
      <c r="K2" s="34"/>
      <c r="L2" s="34"/>
      <c r="M2" s="34"/>
    </row>
    <row r="3" spans="1:14" ht="15.75">
      <c r="A3" s="252" t="s">
        <v>122</v>
      </c>
      <c r="B3" s="252"/>
      <c r="C3" s="252"/>
      <c r="D3" s="252"/>
      <c r="E3" s="252"/>
      <c r="F3" s="252"/>
      <c r="G3" s="252"/>
      <c r="H3" s="252"/>
      <c r="I3" s="252"/>
      <c r="J3" s="252"/>
      <c r="K3" s="35"/>
      <c r="L3" s="35"/>
      <c r="M3" s="35"/>
    </row>
    <row r="4" spans="1:14" ht="15.75">
      <c r="A4" s="253" t="s">
        <v>44</v>
      </c>
      <c r="B4" s="253"/>
      <c r="C4" s="253"/>
      <c r="D4" s="253"/>
      <c r="E4" s="253"/>
      <c r="F4" s="253"/>
      <c r="G4" s="253"/>
      <c r="H4" s="253"/>
      <c r="I4" s="253"/>
      <c r="J4" s="253"/>
      <c r="K4" s="36"/>
      <c r="L4" s="36"/>
      <c r="M4" s="36"/>
      <c r="N4" s="13"/>
    </row>
    <row r="5" spans="1:14" ht="15.75">
      <c r="A5" s="254" t="s">
        <v>51</v>
      </c>
      <c r="B5" s="254"/>
      <c r="C5" s="254"/>
      <c r="D5" s="254"/>
      <c r="E5" s="254"/>
      <c r="F5" s="254"/>
      <c r="G5" s="254"/>
      <c r="H5" s="254"/>
      <c r="I5" s="254"/>
      <c r="J5" s="254"/>
      <c r="K5" s="33"/>
      <c r="L5" s="33"/>
      <c r="M5" s="33"/>
    </row>
    <row r="6" spans="1:14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33"/>
      <c r="L6" s="33"/>
      <c r="M6" s="33"/>
    </row>
    <row r="7" spans="1:14" ht="15.75">
      <c r="A7" s="255" t="s">
        <v>129</v>
      </c>
      <c r="B7" s="255"/>
      <c r="C7" s="255"/>
      <c r="D7" s="255"/>
      <c r="E7" s="255"/>
      <c r="F7" s="255"/>
      <c r="G7" s="255"/>
      <c r="H7" s="255"/>
      <c r="I7" s="255"/>
      <c r="J7" s="255"/>
      <c r="K7" s="33"/>
      <c r="L7" s="33"/>
      <c r="M7" s="33"/>
    </row>
    <row r="8" spans="1:14" ht="15.75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33"/>
      <c r="L8" s="33"/>
      <c r="M8" s="33"/>
    </row>
    <row r="9" spans="1:14" ht="32.25" customHeight="1">
      <c r="A9" s="72"/>
      <c r="B9" s="251" t="s">
        <v>117</v>
      </c>
      <c r="C9" s="251"/>
      <c r="D9" s="145" t="s">
        <v>48</v>
      </c>
      <c r="E9" s="251" t="s">
        <v>118</v>
      </c>
      <c r="F9" s="251"/>
      <c r="G9" s="145" t="s">
        <v>48</v>
      </c>
      <c r="H9" s="251" t="s">
        <v>119</v>
      </c>
      <c r="I9" s="251"/>
      <c r="J9" s="145" t="s">
        <v>48</v>
      </c>
      <c r="K9" s="33"/>
      <c r="L9" s="33"/>
      <c r="M9" s="33"/>
    </row>
    <row r="10" spans="1:14" ht="16.5" thickBot="1">
      <c r="A10" s="146"/>
      <c r="B10" s="147">
        <v>2018</v>
      </c>
      <c r="C10" s="148">
        <v>2017</v>
      </c>
      <c r="D10" s="148" t="s">
        <v>49</v>
      </c>
      <c r="E10" s="147">
        <v>2018</v>
      </c>
      <c r="F10" s="148">
        <v>2017</v>
      </c>
      <c r="G10" s="148" t="s">
        <v>49</v>
      </c>
      <c r="H10" s="147">
        <v>2018</v>
      </c>
      <c r="I10" s="148">
        <v>2017</v>
      </c>
      <c r="J10" s="148" t="s">
        <v>49</v>
      </c>
      <c r="K10" s="33"/>
      <c r="L10" s="33"/>
      <c r="M10" s="33"/>
    </row>
    <row r="11" spans="1:14" ht="16.5" thickTop="1">
      <c r="A11" s="72"/>
      <c r="B11" s="149"/>
      <c r="C11" s="144"/>
      <c r="D11" s="144"/>
      <c r="E11" s="150"/>
      <c r="F11" s="151"/>
      <c r="G11" s="151"/>
      <c r="H11" s="149"/>
      <c r="I11" s="144"/>
      <c r="J11" s="144"/>
      <c r="K11" s="33"/>
      <c r="L11" s="33"/>
      <c r="M11" s="33"/>
    </row>
    <row r="12" spans="1:14" ht="15.75">
      <c r="A12" s="152" t="s">
        <v>21</v>
      </c>
      <c r="B12" s="229">
        <f>'Segment Results '!B12</f>
        <v>97794</v>
      </c>
      <c r="C12" s="230">
        <f>'Segment Results '!C12</f>
        <v>100237</v>
      </c>
      <c r="D12" s="231">
        <f>(B12-C12)/C12</f>
        <v>-2.4372237796422478E-2</v>
      </c>
      <c r="E12" s="229">
        <f>'Segment Results '!E12</f>
        <v>83319</v>
      </c>
      <c r="F12" s="230">
        <f>'Segment Results '!F12</f>
        <v>90446</v>
      </c>
      <c r="G12" s="231">
        <f>(E12-F12)/F12</f>
        <v>-7.8798399044733874E-2</v>
      </c>
      <c r="H12" s="229">
        <f>'Segment Results '!H12</f>
        <v>65945</v>
      </c>
      <c r="I12" s="230">
        <f>'Segment Results '!I12</f>
        <v>82421</v>
      </c>
      <c r="J12" s="231">
        <f>(H12-I12)/I12</f>
        <v>-0.19990051079215249</v>
      </c>
      <c r="K12" s="33"/>
      <c r="L12" s="33"/>
      <c r="M12" s="33"/>
    </row>
    <row r="13" spans="1:14" ht="7.5" customHeight="1">
      <c r="A13" s="72"/>
      <c r="B13" s="79"/>
      <c r="C13" s="72"/>
      <c r="D13" s="216"/>
      <c r="E13" s="79"/>
      <c r="F13" s="72"/>
      <c r="G13" s="216"/>
      <c r="H13" s="79"/>
      <c r="I13" s="72"/>
      <c r="J13" s="216"/>
      <c r="K13" s="33"/>
      <c r="L13" s="33"/>
      <c r="M13" s="33"/>
    </row>
    <row r="14" spans="1:14" ht="15.75">
      <c r="A14" s="155" t="s">
        <v>123</v>
      </c>
      <c r="B14" s="156">
        <v>72331</v>
      </c>
      <c r="C14" s="157">
        <v>73831</v>
      </c>
      <c r="D14" s="216">
        <f>(B14-C14)/C14</f>
        <v>-2.0316669149815118E-2</v>
      </c>
      <c r="E14" s="158">
        <v>66242</v>
      </c>
      <c r="F14" s="159">
        <v>72500</v>
      </c>
      <c r="G14" s="216">
        <f>(E14-F14)/F14</f>
        <v>-8.631724137931035E-2</v>
      </c>
      <c r="H14" s="158">
        <v>43504</v>
      </c>
      <c r="I14" s="159">
        <v>55563</v>
      </c>
      <c r="J14" s="216">
        <f>(H14-I14)/I14</f>
        <v>-0.21703291758904306</v>
      </c>
      <c r="K14" s="33"/>
      <c r="L14" s="33"/>
      <c r="M14" s="33"/>
    </row>
    <row r="15" spans="1:14" ht="15.75">
      <c r="A15" s="160" t="s">
        <v>61</v>
      </c>
      <c r="B15" s="232">
        <f>+B14/B12</f>
        <v>0.73962615293371781</v>
      </c>
      <c r="C15" s="233">
        <f>+C14/C12</f>
        <v>0.73656434250825542</v>
      </c>
      <c r="D15" s="234"/>
      <c r="E15" s="235">
        <f>+E14/E12</f>
        <v>0.79504074700848548</v>
      </c>
      <c r="F15" s="236">
        <f>+F14/F12</f>
        <v>0.80158326515268774</v>
      </c>
      <c r="G15" s="234"/>
      <c r="H15" s="235">
        <f>+H14/H12</f>
        <v>0.65970126620668734</v>
      </c>
      <c r="I15" s="236">
        <f>+I14/I12</f>
        <v>0.67413644580871379</v>
      </c>
      <c r="J15" s="234"/>
      <c r="K15" s="33"/>
      <c r="L15" s="33"/>
      <c r="M15" s="33"/>
    </row>
    <row r="16" spans="1:14" ht="8.25" customHeight="1">
      <c r="A16" s="72"/>
      <c r="B16" s="161"/>
      <c r="C16" s="162"/>
      <c r="D16" s="216"/>
      <c r="E16" s="161"/>
      <c r="F16" s="162"/>
      <c r="G16" s="216"/>
      <c r="H16" s="161"/>
      <c r="I16" s="162"/>
      <c r="J16" s="216"/>
      <c r="K16" s="33"/>
      <c r="L16" s="33"/>
      <c r="M16" s="33"/>
    </row>
    <row r="17" spans="1:14" ht="15.75">
      <c r="A17" s="72" t="s">
        <v>124</v>
      </c>
      <c r="B17" s="161">
        <f>B12-B14</f>
        <v>25463</v>
      </c>
      <c r="C17" s="162">
        <f>C12-C14</f>
        <v>26406</v>
      </c>
      <c r="D17" s="216">
        <f>(B17-C17)/C17</f>
        <v>-3.5711580701355751E-2</v>
      </c>
      <c r="E17" s="161">
        <f>E12-E14</f>
        <v>17077</v>
      </c>
      <c r="F17" s="162">
        <f>F12-F14</f>
        <v>17946</v>
      </c>
      <c r="G17" s="216">
        <f>(E17-F17)/F17</f>
        <v>-4.8423046918533379E-2</v>
      </c>
      <c r="H17" s="161">
        <f>H12-H14</f>
        <v>22441</v>
      </c>
      <c r="I17" s="162">
        <f>I12-I14</f>
        <v>26858</v>
      </c>
      <c r="J17" s="216">
        <f>(H17-I17)/I17</f>
        <v>-0.16445751731327723</v>
      </c>
      <c r="K17" s="33"/>
      <c r="L17" s="33"/>
      <c r="M17" s="33"/>
    </row>
    <row r="18" spans="1:14" ht="15.75">
      <c r="A18" s="160" t="s">
        <v>61</v>
      </c>
      <c r="B18" s="237">
        <f>B17/B12</f>
        <v>0.26037384706628219</v>
      </c>
      <c r="C18" s="238">
        <f>C17/C12</f>
        <v>0.26343565749174458</v>
      </c>
      <c r="D18" s="216"/>
      <c r="E18" s="237">
        <f>E17/E12</f>
        <v>0.20495925299151455</v>
      </c>
      <c r="F18" s="238">
        <f>F17/F12</f>
        <v>0.1984167348473122</v>
      </c>
      <c r="G18" s="216"/>
      <c r="H18" s="237">
        <f>H17/H12</f>
        <v>0.3402987337933126</v>
      </c>
      <c r="I18" s="238">
        <f>I17/I12</f>
        <v>0.32586355419128621</v>
      </c>
      <c r="J18" s="216"/>
      <c r="K18" s="33"/>
      <c r="L18" s="33"/>
      <c r="M18" s="33"/>
    </row>
    <row r="19" spans="1:14" ht="8.25" customHeight="1">
      <c r="A19" s="160"/>
      <c r="B19" s="161"/>
      <c r="C19" s="162"/>
      <c r="D19" s="216"/>
      <c r="E19" s="161"/>
      <c r="F19" s="162"/>
      <c r="G19" s="216"/>
      <c r="H19" s="161"/>
      <c r="I19" s="162"/>
      <c r="J19" s="216"/>
      <c r="K19" s="33"/>
      <c r="L19" s="33"/>
      <c r="M19" s="33"/>
    </row>
    <row r="20" spans="1:14" ht="15.75">
      <c r="A20" s="163" t="s">
        <v>125</v>
      </c>
      <c r="B20" s="158">
        <v>18730</v>
      </c>
      <c r="C20" s="159">
        <v>18579</v>
      </c>
      <c r="D20" s="216">
        <f>(B20-C20)/C20</f>
        <v>8.1274557295871689E-3</v>
      </c>
      <c r="E20" s="158">
        <v>17390</v>
      </c>
      <c r="F20" s="159">
        <v>16801</v>
      </c>
      <c r="G20" s="216">
        <f>(E20-F20)/F20</f>
        <v>3.5057437057318015E-2</v>
      </c>
      <c r="H20" s="158">
        <v>10246</v>
      </c>
      <c r="I20" s="159">
        <v>16834</v>
      </c>
      <c r="J20" s="216">
        <f>(H20-I20)/I20</f>
        <v>-0.39135083759059047</v>
      </c>
      <c r="K20" s="33"/>
      <c r="L20" s="33"/>
      <c r="M20" s="33"/>
    </row>
    <row r="21" spans="1:14" ht="15.75">
      <c r="A21" s="160" t="s">
        <v>61</v>
      </c>
      <c r="B21" s="222">
        <f>+B20/B12</f>
        <v>0.19152504243614127</v>
      </c>
      <c r="C21" s="223">
        <f>+C20/C12</f>
        <v>0.1853507187964524</v>
      </c>
      <c r="D21" s="224"/>
      <c r="E21" s="222">
        <f>+(E20/E12)</f>
        <v>0.20871589913465116</v>
      </c>
      <c r="F21" s="223">
        <f>+(F20/F12)</f>
        <v>0.18575724741834906</v>
      </c>
      <c r="G21" s="224"/>
      <c r="H21" s="222">
        <f>+H20/H12</f>
        <v>0.15537190082644628</v>
      </c>
      <c r="I21" s="223">
        <f>+I20/I12</f>
        <v>0.20424406401281228</v>
      </c>
      <c r="J21" s="224"/>
      <c r="K21" s="33"/>
      <c r="L21" s="33"/>
      <c r="M21" s="33"/>
    </row>
    <row r="22" spans="1:14" ht="15.75">
      <c r="A22" s="72"/>
      <c r="B22" s="161"/>
      <c r="C22" s="162"/>
      <c r="D22" s="216"/>
      <c r="E22" s="161"/>
      <c r="F22" s="162"/>
      <c r="G22" s="216"/>
      <c r="H22" s="161"/>
      <c r="I22" s="162"/>
      <c r="J22" s="216"/>
      <c r="K22" s="33"/>
      <c r="L22" s="33"/>
      <c r="M22" s="33"/>
    </row>
    <row r="23" spans="1:14" ht="15.75">
      <c r="A23" s="72" t="s">
        <v>120</v>
      </c>
      <c r="B23" s="166">
        <f>B12-B14-B20</f>
        <v>6733</v>
      </c>
      <c r="C23" s="167">
        <f>C12-C14-C20</f>
        <v>7827</v>
      </c>
      <c r="D23" s="216">
        <f>(B23-C23)/C23</f>
        <v>-0.13977258208764534</v>
      </c>
      <c r="E23" s="166">
        <f>E12-E14-E20</f>
        <v>-313</v>
      </c>
      <c r="F23" s="167">
        <f>F12-F14-F20</f>
        <v>1145</v>
      </c>
      <c r="G23" s="216">
        <f>(E23-F23)/F23</f>
        <v>-1.2733624454148471</v>
      </c>
      <c r="H23" s="166">
        <f>H12-H14-H20</f>
        <v>12195</v>
      </c>
      <c r="I23" s="167">
        <f>I12-I14-I20</f>
        <v>10024</v>
      </c>
      <c r="J23" s="216">
        <f>(H23-I23)/I23</f>
        <v>0.21658020750199522</v>
      </c>
      <c r="K23" s="33"/>
      <c r="L23" s="33"/>
      <c r="M23" s="33"/>
    </row>
    <row r="24" spans="1:14" ht="16.5" thickBot="1">
      <c r="A24" s="168" t="s">
        <v>61</v>
      </c>
      <c r="B24" s="225">
        <f>+B23/B12</f>
        <v>6.8848804630140911E-2</v>
      </c>
      <c r="C24" s="226">
        <f>+C23/C12</f>
        <v>7.8084938695292164E-2</v>
      </c>
      <c r="D24" s="169"/>
      <c r="E24" s="225">
        <f>+E23/E12</f>
        <v>-3.7566461431366195E-3</v>
      </c>
      <c r="F24" s="226">
        <f>+F23/F12</f>
        <v>1.2659487428963138E-2</v>
      </c>
      <c r="G24" s="169"/>
      <c r="H24" s="225">
        <f>+H23/H12</f>
        <v>0.18492683296686632</v>
      </c>
      <c r="I24" s="226">
        <f>+I23/I12</f>
        <v>0.12161949017847393</v>
      </c>
      <c r="J24" s="169"/>
      <c r="K24" s="33"/>
      <c r="L24" s="33"/>
      <c r="M24" s="33"/>
    </row>
    <row r="25" spans="1:14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33"/>
      <c r="L25" s="33"/>
      <c r="M25" s="33"/>
    </row>
    <row r="26" spans="1:14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33"/>
      <c r="L26" s="33"/>
      <c r="M26" s="33"/>
    </row>
    <row r="27" spans="1:14" ht="15.75">
      <c r="A27" s="72"/>
      <c r="B27" s="170"/>
      <c r="C27" s="170"/>
      <c r="D27" s="170"/>
      <c r="E27" s="170"/>
      <c r="F27" s="170"/>
      <c r="G27" s="170"/>
      <c r="H27" s="170"/>
      <c r="I27" s="170"/>
      <c r="J27" s="170"/>
      <c r="K27" s="15"/>
      <c r="L27" s="15"/>
      <c r="M27" s="15"/>
      <c r="N27" s="5"/>
    </row>
    <row r="28" spans="1:14" ht="15.75">
      <c r="A28" s="239" t="s">
        <v>128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</row>
    <row r="29" spans="1:14">
      <c r="A29" s="240" t="s">
        <v>139</v>
      </c>
    </row>
    <row r="30" spans="1:14">
      <c r="A30" s="239" t="s">
        <v>132</v>
      </c>
    </row>
    <row r="31" spans="1:14" ht="15.75">
      <c r="A31" s="73"/>
      <c r="B31" s="73"/>
      <c r="C31" s="73"/>
      <c r="D31" s="73"/>
      <c r="E31" s="73"/>
      <c r="F31" s="73"/>
      <c r="G31" s="73"/>
      <c r="H31" s="73"/>
      <c r="I31" s="73"/>
      <c r="J31" s="73"/>
    </row>
    <row r="32" spans="1:14">
      <c r="A32" s="14"/>
    </row>
  </sheetData>
  <mergeCells count="8">
    <mergeCell ref="B9:C9"/>
    <mergeCell ref="E9:F9"/>
    <mergeCell ref="H9:I9"/>
    <mergeCell ref="A2:J2"/>
    <mergeCell ref="A3:J3"/>
    <mergeCell ref="A4:J4"/>
    <mergeCell ref="A5:J5"/>
    <mergeCell ref="A7:J7"/>
  </mergeCells>
  <printOptions horizontalCentered="1"/>
  <pageMargins left="0.65" right="0.5" top="0.5" bottom="0.55000000000000004" header="0.5" footer="0.4"/>
  <pageSetup scale="68" orientation="landscape" r:id="rId1"/>
  <headerFooter>
    <oddFooter xml:space="preserve">&amp;C&amp;"Arial,Regular"Page 16 of 17&amp;"Times New Roman,Regular"
</oddFooter>
  </headerFooter>
  <ignoredErrors>
    <ignoredError sqref="D23 G17 D17 G2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8"/>
  <sheetViews>
    <sheetView tabSelected="1" topLeftCell="A37" zoomScaleNormal="100" workbookViewId="0"/>
  </sheetViews>
  <sheetFormatPr defaultColWidth="10.21875" defaultRowHeight="15"/>
  <cols>
    <col min="1" max="1" width="3.109375" style="1" customWidth="1"/>
    <col min="2" max="2" width="2.44140625" style="1" customWidth="1"/>
    <col min="3" max="3" width="58.77734375" style="1" customWidth="1"/>
    <col min="4" max="4" width="1.77734375" style="31" customWidth="1"/>
    <col min="5" max="5" width="11.77734375" style="1" customWidth="1"/>
    <col min="6" max="6" width="1.77734375" style="1" customWidth="1"/>
    <col min="7" max="7" width="11.77734375" style="1" customWidth="1"/>
    <col min="8" max="8" width="1.77734375" style="1" customWidth="1"/>
    <col min="9" max="16384" width="10.21875" style="1"/>
  </cols>
  <sheetData>
    <row r="1" spans="1:8" ht="80.25" customHeight="1">
      <c r="B1" s="2"/>
    </row>
    <row r="2" spans="1:8">
      <c r="A2" s="16"/>
      <c r="B2" s="2"/>
      <c r="C2" s="2"/>
      <c r="D2" s="30"/>
      <c r="E2" s="2"/>
      <c r="F2" s="2"/>
      <c r="G2" s="2"/>
      <c r="H2" s="2"/>
    </row>
    <row r="3" spans="1:8" ht="15.75">
      <c r="A3" s="103" t="s">
        <v>4</v>
      </c>
      <c r="B3" s="104"/>
      <c r="C3" s="104"/>
      <c r="D3" s="171"/>
      <c r="E3" s="104"/>
      <c r="F3" s="104"/>
      <c r="G3" s="104"/>
      <c r="H3" s="102"/>
    </row>
    <row r="4" spans="1:8" ht="15.75">
      <c r="A4" s="103" t="s">
        <v>50</v>
      </c>
      <c r="B4" s="104"/>
      <c r="C4" s="104"/>
      <c r="D4" s="171"/>
      <c r="E4" s="104"/>
      <c r="F4" s="104"/>
      <c r="G4" s="104"/>
      <c r="H4" s="102"/>
    </row>
    <row r="5" spans="1:8" ht="15.75">
      <c r="A5" s="245" t="s">
        <v>133</v>
      </c>
      <c r="B5" s="245"/>
      <c r="C5" s="245"/>
      <c r="D5" s="245"/>
      <c r="E5" s="245"/>
      <c r="F5" s="245"/>
      <c r="G5" s="245"/>
      <c r="H5" s="102"/>
    </row>
    <row r="6" spans="1:8" s="24" customFormat="1" ht="15.75">
      <c r="A6" s="256" t="s">
        <v>44</v>
      </c>
      <c r="B6" s="256"/>
      <c r="C6" s="256"/>
      <c r="D6" s="256"/>
      <c r="E6" s="256"/>
      <c r="F6" s="256"/>
      <c r="G6" s="256"/>
      <c r="H6" s="172"/>
    </row>
    <row r="7" spans="1:8" ht="15.75">
      <c r="A7" s="202" t="s">
        <v>14</v>
      </c>
      <c r="B7" s="203"/>
      <c r="C7" s="203"/>
      <c r="D7" s="204"/>
      <c r="E7" s="203"/>
      <c r="F7" s="203"/>
      <c r="G7" s="203"/>
      <c r="H7" s="102"/>
    </row>
    <row r="8" spans="1:8" ht="15.75">
      <c r="A8" s="40"/>
      <c r="B8" s="40"/>
      <c r="C8" s="40"/>
      <c r="D8" s="173"/>
      <c r="E8" s="102"/>
      <c r="F8" s="102"/>
      <c r="G8" s="102"/>
      <c r="H8" s="102"/>
    </row>
    <row r="9" spans="1:8" ht="15.75">
      <c r="A9" s="40"/>
      <c r="B9" s="174"/>
      <c r="C9" s="173"/>
      <c r="D9" s="173"/>
      <c r="E9" s="42">
        <v>2019</v>
      </c>
      <c r="F9" s="113"/>
      <c r="G9" s="44">
        <v>2018</v>
      </c>
      <c r="H9" s="102"/>
    </row>
    <row r="10" spans="1:8" ht="9.9499999999999993" customHeight="1">
      <c r="A10" s="40"/>
      <c r="B10" s="40"/>
      <c r="C10" s="40"/>
      <c r="D10" s="173"/>
      <c r="E10" s="98"/>
      <c r="F10" s="40"/>
      <c r="G10" s="40"/>
      <c r="H10" s="102"/>
    </row>
    <row r="11" spans="1:8" ht="15.75">
      <c r="A11" s="40"/>
      <c r="B11" s="174" t="s">
        <v>18</v>
      </c>
      <c r="C11" s="173"/>
      <c r="D11" s="173"/>
      <c r="E11" s="98"/>
      <c r="F11" s="40"/>
      <c r="G11" s="40"/>
      <c r="H11" s="102"/>
    </row>
    <row r="12" spans="1:8" ht="15.75">
      <c r="A12" s="40"/>
      <c r="B12" s="40"/>
      <c r="C12" s="40" t="s">
        <v>107</v>
      </c>
      <c r="D12" s="173"/>
      <c r="E12" s="175"/>
      <c r="F12" s="115"/>
      <c r="G12" s="176"/>
      <c r="H12" s="102"/>
    </row>
    <row r="13" spans="1:8" ht="31.5" customHeight="1">
      <c r="A13" s="40"/>
      <c r="B13" s="40"/>
      <c r="C13" s="211" t="s">
        <v>143</v>
      </c>
      <c r="D13" s="173"/>
      <c r="E13" s="175">
        <v>5769</v>
      </c>
      <c r="F13" s="115"/>
      <c r="G13" s="176">
        <v>8430</v>
      </c>
      <c r="H13" s="102"/>
    </row>
    <row r="14" spans="1:8" ht="15.75" customHeight="1">
      <c r="A14" s="40"/>
      <c r="B14" s="40"/>
      <c r="C14" s="40" t="s">
        <v>63</v>
      </c>
      <c r="D14" s="173"/>
      <c r="E14" s="138">
        <v>9624</v>
      </c>
      <c r="F14" s="115"/>
      <c r="G14" s="139">
        <v>11440</v>
      </c>
      <c r="H14" s="102"/>
    </row>
    <row r="15" spans="1:8" ht="15.75" hidden="1" customHeight="1">
      <c r="A15" s="40"/>
      <c r="B15" s="40"/>
      <c r="C15" s="40" t="s">
        <v>63</v>
      </c>
      <c r="D15" s="173"/>
      <c r="E15" s="178"/>
      <c r="F15" s="115"/>
      <c r="G15" s="179"/>
      <c r="H15" s="102"/>
    </row>
    <row r="16" spans="1:8" ht="15.75" customHeight="1">
      <c r="A16" s="40"/>
      <c r="B16" s="40"/>
      <c r="C16" s="40" t="s">
        <v>105</v>
      </c>
      <c r="D16" s="173"/>
      <c r="E16" s="180">
        <v>-247</v>
      </c>
      <c r="F16" s="115"/>
      <c r="G16" s="181">
        <v>1565</v>
      </c>
      <c r="H16" s="102"/>
    </row>
    <row r="17" spans="1:8" ht="15.75" customHeight="1">
      <c r="A17" s="40"/>
      <c r="B17" s="40"/>
      <c r="C17" s="40" t="s">
        <v>111</v>
      </c>
      <c r="D17" s="182"/>
      <c r="E17" s="117"/>
      <c r="F17" s="40"/>
      <c r="G17" s="118"/>
      <c r="H17" s="102"/>
    </row>
    <row r="18" spans="1:8" ht="15.75" customHeight="1">
      <c r="A18" s="40"/>
      <c r="B18" s="40"/>
      <c r="C18" s="40" t="s">
        <v>112</v>
      </c>
      <c r="D18" s="182"/>
      <c r="E18" s="117"/>
      <c r="F18" s="40"/>
      <c r="G18" s="118"/>
      <c r="H18" s="102"/>
    </row>
    <row r="19" spans="1:8" ht="15.75" customHeight="1">
      <c r="A19" s="40"/>
      <c r="B19" s="40"/>
      <c r="C19" s="40" t="s">
        <v>64</v>
      </c>
      <c r="D19" s="173"/>
      <c r="E19" s="101">
        <v>1571</v>
      </c>
      <c r="F19" s="183"/>
      <c r="G19" s="184">
        <v>2848</v>
      </c>
      <c r="H19" s="102"/>
    </row>
    <row r="20" spans="1:8" ht="15.75" customHeight="1">
      <c r="A20" s="40"/>
      <c r="B20" s="40"/>
      <c r="C20" s="40" t="s">
        <v>65</v>
      </c>
      <c r="D20" s="173"/>
      <c r="E20" s="185">
        <v>-8361</v>
      </c>
      <c r="F20" s="186"/>
      <c r="G20" s="187">
        <v>-20180</v>
      </c>
      <c r="H20" s="102"/>
    </row>
    <row r="21" spans="1:8" ht="15.75" customHeight="1">
      <c r="A21" s="40"/>
      <c r="B21" s="40"/>
      <c r="C21" s="40" t="s">
        <v>66</v>
      </c>
      <c r="D21" s="173"/>
      <c r="E21" s="185">
        <v>1922</v>
      </c>
      <c r="F21" s="186"/>
      <c r="G21" s="187">
        <v>4839</v>
      </c>
      <c r="H21" s="102"/>
    </row>
    <row r="22" spans="1:8" ht="15.75" customHeight="1">
      <c r="A22" s="40"/>
      <c r="B22" s="40"/>
      <c r="C22" s="40" t="s">
        <v>22</v>
      </c>
      <c r="D22" s="173"/>
      <c r="E22" s="101">
        <v>-8257</v>
      </c>
      <c r="F22" s="186"/>
      <c r="G22" s="184">
        <v>-13594</v>
      </c>
      <c r="H22" s="102"/>
    </row>
    <row r="23" spans="1:8" ht="15.75" customHeight="1">
      <c r="A23" s="40"/>
      <c r="B23" s="40"/>
      <c r="C23" s="40" t="s">
        <v>23</v>
      </c>
      <c r="D23" s="173"/>
      <c r="E23" s="138">
        <v>1578</v>
      </c>
      <c r="F23" s="188"/>
      <c r="G23" s="139">
        <v>239</v>
      </c>
      <c r="H23" s="102"/>
    </row>
    <row r="24" spans="1:8" ht="15.75" customHeight="1">
      <c r="A24" s="40"/>
      <c r="B24" s="40"/>
      <c r="C24" s="40" t="s">
        <v>72</v>
      </c>
      <c r="D24" s="173"/>
      <c r="E24" s="138">
        <v>-3393</v>
      </c>
      <c r="F24" s="188"/>
      <c r="G24" s="139">
        <v>-10143</v>
      </c>
      <c r="H24" s="102"/>
    </row>
    <row r="25" spans="1:8" ht="15.75" customHeight="1">
      <c r="A25" s="40"/>
      <c r="B25" s="40"/>
      <c r="C25" s="40" t="s">
        <v>59</v>
      </c>
      <c r="D25" s="173"/>
      <c r="E25" s="189">
        <v>317</v>
      </c>
      <c r="F25" s="188"/>
      <c r="G25" s="190">
        <v>932</v>
      </c>
      <c r="H25" s="102"/>
    </row>
    <row r="26" spans="1:8" ht="15.75">
      <c r="A26" s="40"/>
      <c r="B26" s="191" t="s">
        <v>142</v>
      </c>
      <c r="C26" s="191"/>
      <c r="D26" s="173"/>
      <c r="E26" s="192">
        <f>SUM(E12:E25)</f>
        <v>523</v>
      </c>
      <c r="F26" s="188"/>
      <c r="G26" s="193">
        <f>SUM(G12:G25)</f>
        <v>-13624</v>
      </c>
      <c r="H26" s="102"/>
    </row>
    <row r="27" spans="1:8" ht="15.75" customHeight="1">
      <c r="A27" s="40"/>
      <c r="B27" s="40"/>
      <c r="C27" s="40"/>
      <c r="D27" s="173"/>
      <c r="E27" s="98"/>
      <c r="F27" s="40"/>
      <c r="G27" s="40"/>
      <c r="H27" s="102"/>
    </row>
    <row r="28" spans="1:8" ht="15.75" customHeight="1">
      <c r="A28" s="40"/>
      <c r="B28" s="174" t="s">
        <v>19</v>
      </c>
      <c r="C28" s="173"/>
      <c r="D28" s="173"/>
      <c r="E28" s="98"/>
      <c r="F28" s="40"/>
      <c r="G28" s="40"/>
      <c r="H28" s="102"/>
    </row>
    <row r="29" spans="1:8" ht="15.75">
      <c r="A29" s="40"/>
      <c r="B29" s="40"/>
      <c r="C29" s="40" t="s">
        <v>70</v>
      </c>
      <c r="D29" s="173"/>
      <c r="E29" s="117">
        <v>-1737</v>
      </c>
      <c r="F29" s="118"/>
      <c r="G29" s="118">
        <v>-5141</v>
      </c>
      <c r="H29" s="102"/>
    </row>
    <row r="30" spans="1:8" ht="15.75">
      <c r="A30" s="40"/>
      <c r="B30" s="40"/>
      <c r="C30" s="40" t="s">
        <v>43</v>
      </c>
      <c r="D30" s="173"/>
      <c r="E30" s="117">
        <v>-1605</v>
      </c>
      <c r="F30" s="118"/>
      <c r="G30" s="118">
        <v>-5717</v>
      </c>
      <c r="H30" s="102"/>
    </row>
    <row r="31" spans="1:8" ht="15.75">
      <c r="A31" s="40"/>
      <c r="B31" s="191" t="s">
        <v>141</v>
      </c>
      <c r="C31" s="191"/>
      <c r="D31" s="173"/>
      <c r="E31" s="192">
        <f>SUM(E29:E30)</f>
        <v>-3342</v>
      </c>
      <c r="F31" s="188"/>
      <c r="G31" s="193">
        <f>SUM(G29:G30)</f>
        <v>-10858</v>
      </c>
      <c r="H31" s="102"/>
    </row>
    <row r="32" spans="1:8" ht="15.75" customHeight="1">
      <c r="A32" s="40"/>
      <c r="B32" s="40"/>
      <c r="C32" s="40"/>
      <c r="D32" s="173"/>
      <c r="E32" s="138"/>
      <c r="F32" s="139"/>
      <c r="G32" s="139"/>
      <c r="H32" s="102"/>
    </row>
    <row r="33" spans="1:8" ht="15.75">
      <c r="A33" s="40"/>
      <c r="B33" s="174" t="s">
        <v>20</v>
      </c>
      <c r="C33" s="173"/>
      <c r="D33" s="173"/>
      <c r="E33" s="98"/>
      <c r="F33" s="40"/>
      <c r="G33" s="40"/>
      <c r="H33" s="102"/>
    </row>
    <row r="34" spans="1:8" ht="15.75">
      <c r="A34" s="40"/>
      <c r="B34" s="174"/>
      <c r="C34" s="173" t="s">
        <v>80</v>
      </c>
      <c r="D34" s="173"/>
      <c r="E34" s="117">
        <v>-3282</v>
      </c>
      <c r="F34" s="40"/>
      <c r="G34" s="118">
        <v>-3421</v>
      </c>
      <c r="H34" s="102"/>
    </row>
    <row r="35" spans="1:8" ht="31.5" customHeight="1">
      <c r="A35" s="40"/>
      <c r="B35" s="174"/>
      <c r="C35" s="195" t="s">
        <v>113</v>
      </c>
      <c r="D35" s="195"/>
      <c r="E35" s="196">
        <v>-110</v>
      </c>
      <c r="F35" s="40"/>
      <c r="G35" s="197">
        <v>14</v>
      </c>
      <c r="H35" s="102"/>
    </row>
    <row r="36" spans="1:8" ht="15.75" customHeight="1">
      <c r="A36" s="40"/>
      <c r="B36" s="174"/>
      <c r="C36" s="40" t="s">
        <v>91</v>
      </c>
      <c r="D36" s="173"/>
      <c r="E36" s="177">
        <v>-16418</v>
      </c>
      <c r="F36" s="139"/>
      <c r="G36" s="194">
        <v>-3925</v>
      </c>
      <c r="H36" s="102"/>
    </row>
    <row r="37" spans="1:8" ht="15.75" customHeight="1">
      <c r="A37" s="40"/>
      <c r="B37" s="40"/>
      <c r="C37" s="40" t="s">
        <v>101</v>
      </c>
      <c r="D37" s="173"/>
      <c r="E37" s="196">
        <v>30385</v>
      </c>
      <c r="F37" s="139"/>
      <c r="G37" s="197">
        <v>50408</v>
      </c>
      <c r="H37" s="102"/>
    </row>
    <row r="38" spans="1:8" ht="15.75" customHeight="1">
      <c r="A38" s="40"/>
      <c r="B38" s="40"/>
      <c r="C38" s="40" t="s">
        <v>102</v>
      </c>
      <c r="D38" s="173"/>
      <c r="E38" s="196">
        <v>-11578</v>
      </c>
      <c r="F38" s="139"/>
      <c r="G38" s="197">
        <v>-10000</v>
      </c>
      <c r="H38" s="102"/>
    </row>
    <row r="39" spans="1:8" ht="15.75">
      <c r="A39" s="40"/>
      <c r="B39" s="40"/>
      <c r="C39" s="40" t="s">
        <v>140</v>
      </c>
      <c r="D39" s="173"/>
      <c r="E39" s="196">
        <v>-54</v>
      </c>
      <c r="F39" s="139"/>
      <c r="G39" s="197">
        <v>-125</v>
      </c>
      <c r="H39" s="102"/>
    </row>
    <row r="40" spans="1:8" ht="15.75">
      <c r="A40" s="40"/>
      <c r="B40" s="40"/>
      <c r="C40" s="40" t="s">
        <v>116</v>
      </c>
      <c r="D40" s="173"/>
      <c r="E40" s="177">
        <v>-84</v>
      </c>
      <c r="F40" s="139"/>
      <c r="G40" s="194">
        <v>0</v>
      </c>
      <c r="H40" s="102"/>
    </row>
    <row r="41" spans="1:8" ht="15.75">
      <c r="A41" s="40"/>
      <c r="B41" s="191" t="s">
        <v>126</v>
      </c>
      <c r="C41" s="191"/>
      <c r="D41" s="173"/>
      <c r="E41" s="192">
        <f>SUM(E34:E40)</f>
        <v>-1141</v>
      </c>
      <c r="F41" s="188"/>
      <c r="G41" s="193">
        <f>SUM(G34:G40)</f>
        <v>32951</v>
      </c>
      <c r="H41" s="102"/>
    </row>
    <row r="42" spans="1:8" ht="15.75">
      <c r="A42" s="40"/>
      <c r="B42" s="40"/>
      <c r="C42" s="40"/>
      <c r="D42" s="173"/>
      <c r="E42" s="189"/>
      <c r="F42" s="188"/>
      <c r="G42" s="190"/>
      <c r="H42" s="102"/>
    </row>
    <row r="43" spans="1:8" ht="16.5" customHeight="1">
      <c r="A43" s="40"/>
      <c r="B43" s="40" t="s">
        <v>79</v>
      </c>
      <c r="C43" s="40"/>
      <c r="D43" s="173"/>
      <c r="E43" s="140">
        <v>515</v>
      </c>
      <c r="F43" s="139"/>
      <c r="G43" s="141">
        <v>1476</v>
      </c>
      <c r="H43" s="102"/>
    </row>
    <row r="44" spans="1:8" ht="15.75" customHeight="1">
      <c r="A44" s="40"/>
      <c r="B44" s="102" t="s">
        <v>127</v>
      </c>
      <c r="C44" s="198"/>
      <c r="D44" s="199"/>
      <c r="E44" s="138">
        <f>+E43+E26+E31+E41</f>
        <v>-3445</v>
      </c>
      <c r="F44" s="139"/>
      <c r="G44" s="139">
        <f>+G43+G26+G31+G41</f>
        <v>9945</v>
      </c>
      <c r="H44" s="102"/>
    </row>
    <row r="45" spans="1:8" ht="15.75" customHeight="1">
      <c r="A45" s="40"/>
      <c r="B45" s="40" t="s">
        <v>68</v>
      </c>
      <c r="C45" s="40"/>
      <c r="D45" s="173"/>
      <c r="E45" s="138">
        <v>53119</v>
      </c>
      <c r="F45" s="139"/>
      <c r="G45" s="139">
        <v>54011</v>
      </c>
      <c r="H45" s="102"/>
    </row>
    <row r="46" spans="1:8" ht="15.75" customHeight="1" thickBot="1">
      <c r="A46" s="40"/>
      <c r="B46" s="40" t="s">
        <v>115</v>
      </c>
      <c r="C46" s="40"/>
      <c r="D46" s="173"/>
      <c r="E46" s="200">
        <f>+E45+E44</f>
        <v>49674</v>
      </c>
      <c r="F46" s="139"/>
      <c r="G46" s="201">
        <f>+G45+G44</f>
        <v>63956</v>
      </c>
      <c r="H46" s="102"/>
    </row>
    <row r="47" spans="1:8" ht="15.75" customHeight="1" thickTop="1">
      <c r="A47" s="40"/>
      <c r="B47" s="40"/>
      <c r="C47" s="40"/>
      <c r="D47" s="173"/>
      <c r="E47" s="138"/>
      <c r="F47" s="139"/>
      <c r="G47" s="139"/>
      <c r="H47" s="102"/>
    </row>
    <row r="48" spans="1:8" ht="15.75" customHeight="1">
      <c r="A48" s="40"/>
      <c r="B48" s="40"/>
      <c r="C48" s="40"/>
      <c r="D48" s="173"/>
      <c r="E48" s="138"/>
      <c r="F48" s="139"/>
      <c r="G48" s="139"/>
      <c r="H48" s="102"/>
    </row>
    <row r="49" spans="1:8" ht="9.9499999999999993" customHeight="1">
      <c r="A49" s="3"/>
      <c r="B49" s="3"/>
      <c r="C49" s="3"/>
      <c r="D49" s="26"/>
      <c r="E49" s="25"/>
      <c r="F49" s="26"/>
      <c r="G49" s="26"/>
    </row>
    <row r="50" spans="1:8" ht="15.75">
      <c r="A50" s="3"/>
      <c r="B50" s="3"/>
      <c r="C50" s="3"/>
      <c r="D50" s="26"/>
      <c r="E50" s="28"/>
      <c r="F50" s="27"/>
      <c r="G50" s="27"/>
    </row>
    <row r="51" spans="1:8">
      <c r="C51" s="3"/>
      <c r="D51" s="26"/>
      <c r="E51" s="29"/>
      <c r="F51" s="29"/>
      <c r="G51" s="29"/>
    </row>
    <row r="52" spans="1:8">
      <c r="A52" s="17"/>
      <c r="B52" s="17"/>
      <c r="C52" s="17"/>
      <c r="D52" s="29"/>
      <c r="E52" s="30"/>
      <c r="F52" s="30"/>
      <c r="G52" s="30"/>
      <c r="H52" s="2"/>
    </row>
    <row r="53" spans="1:8">
      <c r="E53" s="31"/>
      <c r="F53" s="31"/>
      <c r="G53" s="31"/>
    </row>
    <row r="54" spans="1:8">
      <c r="E54" s="31"/>
      <c r="F54" s="31"/>
      <c r="G54" s="31"/>
    </row>
    <row r="55" spans="1:8">
      <c r="E55" s="31"/>
      <c r="F55" s="31"/>
      <c r="G55" s="31"/>
    </row>
    <row r="56" spans="1:8">
      <c r="E56" s="31"/>
      <c r="F56" s="31"/>
      <c r="G56" s="31"/>
    </row>
    <row r="57" spans="1:8">
      <c r="E57" s="31"/>
      <c r="F57" s="31"/>
      <c r="G57" s="31"/>
    </row>
    <row r="58" spans="1:8">
      <c r="E58" s="31"/>
      <c r="F58" s="31"/>
      <c r="G58" s="31"/>
    </row>
    <row r="70" spans="16:17">
      <c r="P70" s="20"/>
      <c r="Q70" s="20"/>
    </row>
    <row r="71" spans="16:17">
      <c r="P71" s="20"/>
      <c r="Q71" s="20"/>
    </row>
    <row r="72" spans="16:17">
      <c r="P72" s="20"/>
      <c r="Q72" s="20"/>
    </row>
    <row r="73" spans="16:17">
      <c r="P73" s="20"/>
      <c r="Q73" s="20"/>
    </row>
    <row r="74" spans="16:17">
      <c r="P74" s="21"/>
      <c r="Q74" s="21"/>
    </row>
    <row r="178" spans="15:21">
      <c r="O178" s="20"/>
      <c r="P178" s="20"/>
      <c r="T178" s="20"/>
      <c r="U178" s="20"/>
    </row>
    <row r="179" spans="15:21">
      <c r="O179" s="20"/>
      <c r="P179" s="20"/>
      <c r="T179" s="20"/>
      <c r="U179" s="20"/>
    </row>
    <row r="180" spans="15:21">
      <c r="O180" s="20"/>
      <c r="P180" s="20"/>
      <c r="T180" s="20"/>
      <c r="U180" s="20"/>
    </row>
    <row r="181" spans="15:21">
      <c r="O181" s="20"/>
      <c r="P181" s="20"/>
      <c r="T181" s="20"/>
      <c r="U181" s="20"/>
    </row>
    <row r="182" spans="15:21">
      <c r="O182" s="22"/>
      <c r="P182" s="22"/>
      <c r="T182" s="22"/>
      <c r="U182" s="22"/>
    </row>
    <row r="240" spans="17:19">
      <c r="Q240" s="20"/>
      <c r="R240" s="20"/>
      <c r="S240" s="23"/>
    </row>
    <row r="242" spans="15:20">
      <c r="O242" s="23"/>
      <c r="Q242" s="20"/>
      <c r="R242" s="20"/>
      <c r="S242" s="20"/>
      <c r="T242" s="23"/>
    </row>
    <row r="243" spans="15:20">
      <c r="O243" s="23"/>
      <c r="Q243" s="20"/>
      <c r="R243" s="20"/>
      <c r="S243" s="20"/>
      <c r="T243" s="23"/>
    </row>
    <row r="244" spans="15:20">
      <c r="O244" s="23"/>
      <c r="Q244" s="20"/>
      <c r="R244" s="20"/>
      <c r="S244" s="20"/>
      <c r="T244" s="23"/>
    </row>
    <row r="245" spans="15:20">
      <c r="O245" s="23"/>
      <c r="Q245" s="20"/>
      <c r="R245" s="20"/>
      <c r="S245" s="20"/>
      <c r="T245" s="23"/>
    </row>
    <row r="246" spans="15:20">
      <c r="O246" s="23"/>
      <c r="Q246" s="20"/>
      <c r="R246" s="20"/>
      <c r="S246" s="20"/>
      <c r="T246" s="23"/>
    </row>
    <row r="247" spans="15:20">
      <c r="O247" s="23"/>
      <c r="Q247" s="20"/>
      <c r="R247" s="20"/>
      <c r="S247" s="20"/>
      <c r="T247" s="23"/>
    </row>
    <row r="248" spans="15:20">
      <c r="O248" s="23"/>
      <c r="Q248" s="20"/>
      <c r="R248" s="20"/>
      <c r="S248" s="20"/>
      <c r="T248" s="23"/>
    </row>
    <row r="249" spans="15:20">
      <c r="O249" s="23"/>
      <c r="Q249" s="20"/>
      <c r="R249" s="20"/>
      <c r="S249" s="20"/>
      <c r="T249" s="23"/>
    </row>
    <row r="250" spans="15:20">
      <c r="O250" s="23"/>
      <c r="Q250" s="20"/>
      <c r="R250" s="20"/>
      <c r="S250" s="20"/>
      <c r="T250" s="23"/>
    </row>
    <row r="251" spans="15:20">
      <c r="O251" s="23"/>
      <c r="Q251" s="20"/>
      <c r="R251" s="20"/>
      <c r="S251" s="20"/>
      <c r="T251" s="23"/>
    </row>
    <row r="252" spans="15:20">
      <c r="O252" s="23"/>
      <c r="Q252" s="20"/>
      <c r="R252" s="20"/>
      <c r="S252" s="20"/>
      <c r="T252" s="23"/>
    </row>
    <row r="253" spans="15:20">
      <c r="O253" s="23"/>
      <c r="Q253" s="20"/>
      <c r="R253" s="20"/>
      <c r="S253" s="20"/>
      <c r="T253" s="23"/>
    </row>
    <row r="254" spans="15:20">
      <c r="O254" s="23"/>
      <c r="Q254" s="20"/>
      <c r="R254" s="20"/>
      <c r="S254" s="20"/>
      <c r="T254" s="23"/>
    </row>
    <row r="255" spans="15:20">
      <c r="O255" s="23"/>
      <c r="Q255" s="20"/>
      <c r="R255" s="20"/>
      <c r="S255" s="20"/>
      <c r="T255" s="23"/>
    </row>
    <row r="256" spans="15:20">
      <c r="O256" s="23"/>
      <c r="Q256" s="20"/>
      <c r="R256" s="20"/>
      <c r="S256" s="20"/>
      <c r="T256" s="23"/>
    </row>
    <row r="257" spans="15:20">
      <c r="O257" s="23"/>
      <c r="Q257" s="20"/>
      <c r="R257" s="20"/>
      <c r="S257" s="20"/>
      <c r="T257" s="23"/>
    </row>
    <row r="258" spans="15:20">
      <c r="O258" s="23"/>
      <c r="Q258" s="20"/>
      <c r="R258" s="20"/>
      <c r="S258" s="20"/>
      <c r="T258" s="23"/>
    </row>
    <row r="259" spans="15:20">
      <c r="O259" s="23"/>
      <c r="Q259" s="20"/>
      <c r="R259" s="20"/>
      <c r="S259" s="20"/>
      <c r="T259" s="23"/>
    </row>
    <row r="260" spans="15:20">
      <c r="O260" s="23"/>
      <c r="Q260" s="20"/>
      <c r="R260" s="20"/>
      <c r="S260" s="20"/>
      <c r="T260" s="23"/>
    </row>
    <row r="261" spans="15:20">
      <c r="O261" s="23"/>
      <c r="Q261" s="20"/>
      <c r="R261" s="20"/>
      <c r="S261" s="20"/>
      <c r="T261" s="23"/>
    </row>
    <row r="263" spans="15:20">
      <c r="O263" s="23"/>
      <c r="Q263" s="20"/>
      <c r="R263" s="20"/>
      <c r="S263" s="20"/>
      <c r="T263" s="23"/>
    </row>
    <row r="268" spans="15:20">
      <c r="O268" s="23"/>
      <c r="Q268" s="20"/>
      <c r="R268" s="20"/>
      <c r="S268" s="20"/>
      <c r="T268" s="23"/>
    </row>
    <row r="269" spans="15:20">
      <c r="Q269" s="20"/>
      <c r="R269" s="20"/>
      <c r="S269" s="20"/>
    </row>
    <row r="270" spans="15:20">
      <c r="O270" s="23"/>
      <c r="Q270" s="20"/>
      <c r="R270" s="20"/>
      <c r="S270" s="20"/>
      <c r="T270" s="23"/>
    </row>
    <row r="271" spans="15:20">
      <c r="Q271" s="20"/>
      <c r="R271" s="20"/>
      <c r="S271" s="20"/>
    </row>
    <row r="272" spans="15:20">
      <c r="O272" s="23"/>
      <c r="Q272" s="20"/>
      <c r="R272" s="20"/>
      <c r="S272" s="20"/>
      <c r="T272" s="23"/>
    </row>
    <row r="273" spans="15:20">
      <c r="Q273" s="20"/>
      <c r="R273" s="20"/>
      <c r="S273" s="20"/>
    </row>
    <row r="274" spans="15:20">
      <c r="O274" s="23"/>
      <c r="Q274" s="20"/>
      <c r="R274" s="20"/>
      <c r="S274" s="20"/>
      <c r="T274" s="23"/>
    </row>
    <row r="278" spans="15:20">
      <c r="O278" s="23"/>
      <c r="Q278" s="20"/>
      <c r="R278" s="20"/>
      <c r="S278" s="20"/>
      <c r="T278" s="23"/>
    </row>
  </sheetData>
  <mergeCells count="2">
    <mergeCell ref="A6:G6"/>
    <mergeCell ref="A5:G5"/>
  </mergeCells>
  <phoneticPr fontId="0" type="noConversion"/>
  <printOptions horizontalCentered="1"/>
  <pageMargins left="0.75" right="0.75" top="1" bottom="1" header="0.5" footer="0.5"/>
  <pageSetup scale="68" orientation="portrait" r:id="rId1"/>
  <headerFooter alignWithMargins="0">
    <oddFooter>&amp;C&amp;"Arial,Regular"Page 17 of 17</oddFooter>
  </headerFooter>
  <colBreaks count="1" manualBreakCount="1">
    <brk id="7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YTD Income Statement</vt:lpstr>
      <vt:lpstr>Balance Sheets</vt:lpstr>
      <vt:lpstr>Segment Results </vt:lpstr>
      <vt:lpstr>Gross Profit Segment Results</vt:lpstr>
      <vt:lpstr>Cash Flows</vt:lpstr>
      <vt:lpstr>'Gross Profit Segment Results'!_C</vt:lpstr>
      <vt:lpstr>'Segment Results '!_C</vt:lpstr>
      <vt:lpstr>'YTD Income Statement'!B</vt:lpstr>
      <vt:lpstr>D</vt:lpstr>
      <vt:lpstr>'Balance Sheets'!Print_Area</vt:lpstr>
      <vt:lpstr>'Cash Flows'!Print_Area</vt:lpstr>
      <vt:lpstr>'Gross Profit Segment Results'!Print_Area</vt:lpstr>
      <vt:lpstr>'Segment Results '!Print_Area</vt:lpstr>
      <vt:lpstr>'YTD Income Statement'!Print_Area</vt:lpstr>
    </vt:vector>
  </TitlesOfParts>
  <Company>Crawford &amp;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Crawford Employee</dc:creator>
  <cp:lastModifiedBy>Barbara W. Snow</cp:lastModifiedBy>
  <cp:lastPrinted>2019-02-22T14:57:40Z</cp:lastPrinted>
  <dcterms:created xsi:type="dcterms:W3CDTF">1999-10-15T21:14:17Z</dcterms:created>
  <dcterms:modified xsi:type="dcterms:W3CDTF">2019-05-06T13:10:50Z</dcterms:modified>
</cp:coreProperties>
</file>